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2014report2\toolkits\"/>
    </mc:Choice>
  </mc:AlternateContent>
  <bookViews>
    <workbookView xWindow="120" yWindow="75" windowWidth="15255" windowHeight="7935" tabRatio="645" activeTab="2"/>
  </bookViews>
  <sheets>
    <sheet name="Introduction" sheetId="5" r:id="rId1"/>
    <sheet name="Instructions" sheetId="6" r:id="rId2"/>
    <sheet name="Audit tool" sheetId="10" r:id="rId3"/>
    <sheet name="Sheet3" sheetId="12" state="hidden" r:id="rId4"/>
    <sheet name="Recommendations" sheetId="13" r:id="rId5"/>
    <sheet name="Definitions" sheetId="14" r:id="rId6"/>
  </sheets>
  <definedNames>
    <definedName name="Answer1">Sheet3!$A$2:$A$3</definedName>
    <definedName name="Answer10">#REF!</definedName>
    <definedName name="Answer11">#REF!</definedName>
    <definedName name="Answer12">#REF!</definedName>
    <definedName name="Answer13">#REF!</definedName>
    <definedName name="Answer2">Sheet3!$C$2:$C$4</definedName>
    <definedName name="Answer3">Sheet3!$E$2:$E$4</definedName>
    <definedName name="Answer4">Sheet3!$G$2:$G$5</definedName>
    <definedName name="Answer5">Sheet3!$I$2:$I$3</definedName>
    <definedName name="Answer6">Sheet3!$K$2:$K$5</definedName>
    <definedName name="Answer7">Sheet3!$M$2:$M$8</definedName>
    <definedName name="Answer8">#REF!</definedName>
    <definedName name="Answer9">#REF!</definedName>
    <definedName name="Asnwer10">#REF!</definedName>
  </definedNames>
  <calcPr calcId="152511"/>
  <fileRecoveryPr autoRecover="0"/>
</workbook>
</file>

<file path=xl/calcChain.xml><?xml version="1.0" encoding="utf-8"?>
<calcChain xmlns="http://schemas.openxmlformats.org/spreadsheetml/2006/main">
  <c r="Z17" i="10" l="1"/>
  <c r="Y17" i="10"/>
  <c r="X17" i="10"/>
  <c r="W17" i="10"/>
  <c r="V17" i="10"/>
  <c r="U17" i="10"/>
  <c r="T17" i="10"/>
  <c r="Z16" i="10"/>
  <c r="Y16" i="10"/>
  <c r="X16" i="10"/>
  <c r="W16" i="10"/>
  <c r="V16" i="10"/>
  <c r="U16" i="10"/>
  <c r="T16" i="10"/>
  <c r="Z15" i="10"/>
  <c r="Y15" i="10"/>
  <c r="X15" i="10"/>
  <c r="W15" i="10"/>
  <c r="V15" i="10"/>
  <c r="U15" i="10"/>
  <c r="T15" i="10"/>
  <c r="Z14" i="10"/>
  <c r="Y14" i="10"/>
  <c r="X14" i="10"/>
  <c r="W14" i="10"/>
  <c r="V14" i="10"/>
  <c r="U14" i="10"/>
  <c r="T14" i="10"/>
  <c r="Z13" i="10"/>
  <c r="Y13" i="10"/>
  <c r="X13" i="10"/>
  <c r="W13" i="10"/>
  <c r="V13" i="10"/>
  <c r="U13" i="10"/>
  <c r="T13" i="10"/>
  <c r="Z12" i="10"/>
  <c r="Y12" i="10"/>
  <c r="X12" i="10"/>
  <c r="W12" i="10"/>
  <c r="V12" i="10"/>
  <c r="U12" i="10"/>
  <c r="T12" i="10"/>
  <c r="Z11" i="10"/>
  <c r="Y11" i="10"/>
  <c r="X11" i="10"/>
  <c r="W11" i="10"/>
  <c r="V11" i="10"/>
  <c r="U11" i="10"/>
  <c r="T11" i="10"/>
  <c r="Z10" i="10"/>
  <c r="Y10" i="10"/>
  <c r="X10" i="10"/>
  <c r="W10" i="10"/>
  <c r="V10" i="10"/>
  <c r="U10" i="10"/>
  <c r="T10" i="10"/>
  <c r="Z9" i="10"/>
  <c r="Y9" i="10"/>
  <c r="X9" i="10"/>
  <c r="W9" i="10"/>
  <c r="V9" i="10"/>
  <c r="U9" i="10"/>
  <c r="T9" i="10"/>
  <c r="Z8" i="10"/>
  <c r="Y8" i="10"/>
  <c r="X8" i="10"/>
  <c r="W8" i="10"/>
  <c r="V8" i="10"/>
  <c r="U8" i="10"/>
  <c r="T8" i="10"/>
  <c r="AA8" i="10"/>
  <c r="AB8" i="10" s="1"/>
  <c r="AA9" i="10"/>
  <c r="AB9" i="10" s="1"/>
  <c r="AA10" i="10"/>
  <c r="AB10" i="10" s="1"/>
  <c r="AA11" i="10"/>
  <c r="AB11" i="10" s="1"/>
  <c r="AA12" i="10"/>
  <c r="AB12" i="10" s="1"/>
  <c r="AA13" i="10"/>
  <c r="AB13" i="10" s="1"/>
  <c r="AA14" i="10"/>
  <c r="AB14" i="10" s="1"/>
  <c r="AR8" i="10"/>
  <c r="AS8" i="10"/>
  <c r="AT8" i="10"/>
  <c r="AU8" i="10"/>
  <c r="AV8" i="10"/>
  <c r="AW8" i="10" s="1"/>
  <c r="AL8" i="10"/>
  <c r="AM8" i="10"/>
  <c r="AN8" i="10"/>
  <c r="AJ9" i="10"/>
  <c r="AF8" i="10"/>
  <c r="L8" i="10"/>
  <c r="L9" i="10"/>
  <c r="H8" i="10"/>
  <c r="I8" i="10"/>
  <c r="J8" i="10"/>
  <c r="H9" i="10"/>
  <c r="I9" i="10"/>
  <c r="J9" i="10"/>
  <c r="H10" i="10"/>
  <c r="I10" i="10"/>
  <c r="J10" i="10"/>
  <c r="H11" i="10"/>
  <c r="I11" i="10"/>
  <c r="J11" i="10"/>
  <c r="H12" i="10"/>
  <c r="I12" i="10"/>
  <c r="J12" i="10"/>
  <c r="H13" i="10"/>
  <c r="I13" i="10"/>
  <c r="J13" i="10"/>
  <c r="H14" i="10"/>
  <c r="I14" i="10"/>
  <c r="J14" i="10"/>
  <c r="H15" i="10"/>
  <c r="I15" i="10"/>
  <c r="J15" i="10"/>
  <c r="H16" i="10"/>
  <c r="I16" i="10"/>
  <c r="J16" i="10"/>
  <c r="H17" i="10"/>
  <c r="I17" i="10"/>
  <c r="J17" i="10"/>
  <c r="AR9" i="10"/>
  <c r="AS9" i="10"/>
  <c r="AT9" i="10"/>
  <c r="AU9" i="10"/>
  <c r="AV9" i="10"/>
  <c r="AW9" i="10" s="1"/>
  <c r="AR10" i="10"/>
  <c r="AS10" i="10"/>
  <c r="AT10" i="10"/>
  <c r="AU10" i="10"/>
  <c r="AV10" i="10"/>
  <c r="AW10" i="10" s="1"/>
  <c r="AR11" i="10"/>
  <c r="AS11" i="10"/>
  <c r="AT11" i="10"/>
  <c r="AU11" i="10"/>
  <c r="AV11" i="10"/>
  <c r="AW11" i="10" s="1"/>
  <c r="AL9" i="10"/>
  <c r="AM9" i="10"/>
  <c r="AN9" i="10"/>
  <c r="AL10" i="10"/>
  <c r="AM10" i="10"/>
  <c r="AN10" i="10"/>
  <c r="AN11" i="10"/>
  <c r="AF9" i="10"/>
  <c r="AF10" i="10"/>
  <c r="AF11" i="10"/>
  <c r="AF12" i="10"/>
  <c r="L10" i="10"/>
  <c r="I29" i="10" l="1"/>
  <c r="AQ29" i="10"/>
  <c r="AQ28" i="10"/>
  <c r="AQ25" i="10"/>
  <c r="AQ21" i="10"/>
  <c r="AQ19" i="10"/>
  <c r="AP29" i="10"/>
  <c r="AP28" i="10"/>
  <c r="AP25" i="10"/>
  <c r="AP21" i="10"/>
  <c r="AP19" i="10"/>
  <c r="AO29" i="10"/>
  <c r="AO28" i="10"/>
  <c r="AO25" i="10"/>
  <c r="AO21" i="10"/>
  <c r="AO19" i="10"/>
  <c r="AK29" i="10"/>
  <c r="AK28" i="10"/>
  <c r="AK25" i="10"/>
  <c r="AK21" i="10"/>
  <c r="AK19" i="10"/>
  <c r="AI29" i="10"/>
  <c r="AI28" i="10"/>
  <c r="AI25" i="10"/>
  <c r="AI21" i="10"/>
  <c r="AI19" i="10"/>
  <c r="AH29" i="10"/>
  <c r="AH28" i="10"/>
  <c r="AH25" i="10"/>
  <c r="AH21" i="10"/>
  <c r="AH19" i="10"/>
  <c r="AG29" i="10"/>
  <c r="AG24" i="10" s="1"/>
  <c r="AG28" i="10"/>
  <c r="AG25" i="10"/>
  <c r="AG21" i="10"/>
  <c r="AG19" i="10"/>
  <c r="AC29" i="10"/>
  <c r="AC28" i="10"/>
  <c r="AC24" i="10" s="1"/>
  <c r="AC25" i="10"/>
  <c r="AC21" i="10"/>
  <c r="AC19" i="10"/>
  <c r="S29" i="10"/>
  <c r="S28" i="10"/>
  <c r="S25" i="10"/>
  <c r="S21" i="10"/>
  <c r="S19" i="10"/>
  <c r="R29" i="10"/>
  <c r="R28" i="10"/>
  <c r="R25" i="10"/>
  <c r="R21" i="10"/>
  <c r="R19" i="10"/>
  <c r="Q29" i="10"/>
  <c r="Q28" i="10"/>
  <c r="Q25" i="10"/>
  <c r="Q21" i="10"/>
  <c r="Q19" i="10"/>
  <c r="P29" i="10"/>
  <c r="P28" i="10"/>
  <c r="P25" i="10"/>
  <c r="P21" i="10"/>
  <c r="P19" i="10"/>
  <c r="O29" i="10"/>
  <c r="O28" i="10"/>
  <c r="O25" i="10"/>
  <c r="O21" i="10"/>
  <c r="O19" i="10"/>
  <c r="N29" i="10"/>
  <c r="N28" i="10"/>
  <c r="N25" i="10"/>
  <c r="N21" i="10"/>
  <c r="N19" i="10"/>
  <c r="M29" i="10"/>
  <c r="M28" i="10"/>
  <c r="M25" i="10"/>
  <c r="M21" i="10"/>
  <c r="M19" i="10"/>
  <c r="H29" i="10"/>
  <c r="H25" i="10"/>
  <c r="F29" i="10"/>
  <c r="F28" i="10"/>
  <c r="F25" i="10"/>
  <c r="F21" i="10"/>
  <c r="F19" i="10"/>
  <c r="AU12" i="10"/>
  <c r="AV12" i="10"/>
  <c r="AU13" i="10"/>
  <c r="AV13" i="10"/>
  <c r="AW13" i="10" s="1"/>
  <c r="AU14" i="10"/>
  <c r="AV14" i="10"/>
  <c r="AW14" i="10" s="1"/>
  <c r="AU15" i="10"/>
  <c r="AV15" i="10"/>
  <c r="AW15" i="10" s="1"/>
  <c r="AU16" i="10"/>
  <c r="AV16" i="10"/>
  <c r="AW16" i="10" s="1"/>
  <c r="AU17" i="10"/>
  <c r="AV17" i="10"/>
  <c r="AW17" i="10" s="1"/>
  <c r="AT12" i="10"/>
  <c r="AT13" i="10"/>
  <c r="AT14" i="10"/>
  <c r="AT15" i="10"/>
  <c r="AT16" i="10"/>
  <c r="AT17" i="10"/>
  <c r="AS12" i="10"/>
  <c r="AS13" i="10"/>
  <c r="AS14" i="10"/>
  <c r="AS15" i="10"/>
  <c r="AS16" i="10"/>
  <c r="AS17" i="10"/>
  <c r="AR12" i="10"/>
  <c r="AR13" i="10"/>
  <c r="AR14" i="10"/>
  <c r="AR15" i="10"/>
  <c r="AR16" i="10"/>
  <c r="AR17" i="10"/>
  <c r="AL11" i="10"/>
  <c r="AM11" i="10"/>
  <c r="AL12" i="10"/>
  <c r="AM12" i="10"/>
  <c r="AN12" i="10"/>
  <c r="AL13" i="10"/>
  <c r="AM13" i="10"/>
  <c r="AN13" i="10"/>
  <c r="AL14" i="10"/>
  <c r="AM14" i="10"/>
  <c r="AN14" i="10"/>
  <c r="AL15" i="10"/>
  <c r="AM15" i="10"/>
  <c r="AN15" i="10"/>
  <c r="AL16" i="10"/>
  <c r="AM16" i="10"/>
  <c r="AN16" i="10"/>
  <c r="AL17" i="10"/>
  <c r="AM17" i="10"/>
  <c r="AN17" i="10"/>
  <c r="AJ10" i="10"/>
  <c r="AJ11" i="10"/>
  <c r="AJ12" i="10"/>
  <c r="AJ13" i="10"/>
  <c r="AJ14" i="10"/>
  <c r="AJ15" i="10"/>
  <c r="AJ16" i="10"/>
  <c r="AJ17" i="10"/>
  <c r="AJ8" i="10"/>
  <c r="W29" i="10"/>
  <c r="AA15" i="10"/>
  <c r="AB15" i="10" s="1"/>
  <c r="AA16" i="10"/>
  <c r="AB16" i="10" s="1"/>
  <c r="AA17" i="10"/>
  <c r="AB17" i="10" s="1"/>
  <c r="T25" i="10"/>
  <c r="L11" i="10"/>
  <c r="L12" i="10"/>
  <c r="L13" i="10"/>
  <c r="L14" i="10"/>
  <c r="L15" i="10"/>
  <c r="L16" i="10"/>
  <c r="L17" i="10"/>
  <c r="AF13" i="10"/>
  <c r="AF14" i="10"/>
  <c r="AF15" i="10"/>
  <c r="AF16" i="10"/>
  <c r="AF17" i="10"/>
  <c r="AA19" i="10" l="1"/>
  <c r="X25" i="10"/>
  <c r="Y25" i="10"/>
  <c r="U28" i="10"/>
  <c r="AJ28" i="10"/>
  <c r="AM29" i="10"/>
  <c r="AN29" i="10"/>
  <c r="AL29" i="10"/>
  <c r="AT29" i="10"/>
  <c r="AU29" i="10"/>
  <c r="L29" i="10"/>
  <c r="X21" i="10"/>
  <c r="T19" i="10"/>
  <c r="T23" i="10" s="1"/>
  <c r="T22" i="10" s="1"/>
  <c r="AM28" i="10"/>
  <c r="AT25" i="10"/>
  <c r="AV28" i="10"/>
  <c r="AW12" i="10"/>
  <c r="AU21" i="10"/>
  <c r="L21" i="10"/>
  <c r="X29" i="10"/>
  <c r="AA29" i="10"/>
  <c r="AL21" i="10"/>
  <c r="AM25" i="10"/>
  <c r="AN21" i="10"/>
  <c r="AT21" i="10"/>
  <c r="AU19" i="10"/>
  <c r="AV25" i="10"/>
  <c r="AF21" i="10"/>
  <c r="AA21" i="10"/>
  <c r="T21" i="10"/>
  <c r="AN25" i="10"/>
  <c r="AL28" i="10"/>
  <c r="AH24" i="10"/>
  <c r="AO24" i="10"/>
  <c r="AT19" i="10"/>
  <c r="AM24" i="10"/>
  <c r="AP24" i="10"/>
  <c r="AP26" i="10" s="1"/>
  <c r="AK24" i="10"/>
  <c r="AK26" i="10" s="1"/>
  <c r="AJ29" i="10"/>
  <c r="AJ24" i="10" s="1"/>
  <c r="R24" i="10"/>
  <c r="M24" i="10"/>
  <c r="M26" i="10" s="1"/>
  <c r="AU28" i="10"/>
  <c r="AR28" i="10"/>
  <c r="AS19" i="10"/>
  <c r="AT28" i="10"/>
  <c r="AT24" i="10" s="1"/>
  <c r="AU25" i="10"/>
  <c r="AV21" i="10"/>
  <c r="AV29" i="10"/>
  <c r="AV24" i="10" s="1"/>
  <c r="AU24" i="10"/>
  <c r="AV19" i="10"/>
  <c r="AS21" i="10"/>
  <c r="AS28" i="10"/>
  <c r="AR21" i="10"/>
  <c r="AR29" i="10"/>
  <c r="AS25" i="10"/>
  <c r="AR25" i="10"/>
  <c r="AS29" i="10"/>
  <c r="AR19" i="10"/>
  <c r="AQ24" i="10"/>
  <c r="AQ26" i="10" s="1"/>
  <c r="AO26" i="10"/>
  <c r="AL24" i="10"/>
  <c r="AL19" i="10"/>
  <c r="AL23" i="10" s="1"/>
  <c r="AL22" i="10" s="1"/>
  <c r="AL25" i="10"/>
  <c r="AM21" i="10"/>
  <c r="AN19" i="10"/>
  <c r="AN28" i="10"/>
  <c r="AN24" i="10" s="1"/>
  <c r="AM19" i="10"/>
  <c r="AJ25" i="10"/>
  <c r="AJ21" i="10"/>
  <c r="AI24" i="10"/>
  <c r="AI26" i="10" s="1"/>
  <c r="AJ19" i="10"/>
  <c r="AH26" i="10"/>
  <c r="AG26" i="10"/>
  <c r="AF25" i="10"/>
  <c r="AF19" i="10"/>
  <c r="AF23" i="10" s="1"/>
  <c r="AF22" i="10" s="1"/>
  <c r="AF28" i="10"/>
  <c r="AF29" i="10"/>
  <c r="AC26" i="10"/>
  <c r="Y19" i="10"/>
  <c r="U19" i="10"/>
  <c r="V25" i="10"/>
  <c r="Z25" i="10"/>
  <c r="S24" i="10"/>
  <c r="S26" i="10" s="1"/>
  <c r="T29" i="10"/>
  <c r="Y28" i="10"/>
  <c r="U25" i="10"/>
  <c r="U29" i="10"/>
  <c r="U24" i="10" s="1"/>
  <c r="Y29" i="10"/>
  <c r="AA25" i="10"/>
  <c r="AA28" i="10"/>
  <c r="AA24" i="10" s="1"/>
  <c r="W19" i="10"/>
  <c r="W28" i="10"/>
  <c r="W24" i="10" s="1"/>
  <c r="V21" i="10"/>
  <c r="V29" i="10"/>
  <c r="Z21" i="10"/>
  <c r="Z29" i="10"/>
  <c r="T28" i="10"/>
  <c r="V19" i="10"/>
  <c r="V28" i="10"/>
  <c r="X19" i="10"/>
  <c r="X28" i="10"/>
  <c r="X24" i="10" s="1"/>
  <c r="Z19" i="10"/>
  <c r="Z28" i="10"/>
  <c r="W25" i="10"/>
  <c r="U21" i="10"/>
  <c r="W21" i="10"/>
  <c r="Y21" i="10"/>
  <c r="R26" i="10"/>
  <c r="R30" i="10" s="1"/>
  <c r="Q23" i="10"/>
  <c r="Q20" i="10" s="1"/>
  <c r="Q24" i="10"/>
  <c r="Q26" i="10" s="1"/>
  <c r="P24" i="10"/>
  <c r="P26" i="10" s="1"/>
  <c r="O24" i="10"/>
  <c r="O26" i="10" s="1"/>
  <c r="N24" i="10"/>
  <c r="N26" i="10" s="1"/>
  <c r="L25" i="10"/>
  <c r="L19" i="10"/>
  <c r="L28" i="10"/>
  <c r="L24" i="10" s="1"/>
  <c r="I28" i="10"/>
  <c r="H21" i="10"/>
  <c r="H19" i="10"/>
  <c r="H28" i="10"/>
  <c r="H24" i="10" s="1"/>
  <c r="AU23" i="10"/>
  <c r="AU20" i="10" s="1"/>
  <c r="AT23" i="10"/>
  <c r="AT20" i="10" s="1"/>
  <c r="AQ23" i="10"/>
  <c r="AQ20" i="10" s="1"/>
  <c r="AP23" i="10"/>
  <c r="AP20" i="10" s="1"/>
  <c r="AO23" i="10"/>
  <c r="AO20" i="10" s="1"/>
  <c r="AK23" i="10"/>
  <c r="AI23" i="10"/>
  <c r="AI22" i="10" s="1"/>
  <c r="AH23" i="10"/>
  <c r="AH20" i="10" s="1"/>
  <c r="AG23" i="10"/>
  <c r="AG20" i="10" s="1"/>
  <c r="AC23" i="10"/>
  <c r="AC20" i="10" s="1"/>
  <c r="AA23" i="10"/>
  <c r="AA20" i="10" s="1"/>
  <c r="S23" i="10"/>
  <c r="S20" i="10" s="1"/>
  <c r="R23" i="10"/>
  <c r="R20" i="10" s="1"/>
  <c r="P23" i="10"/>
  <c r="P20" i="10" s="1"/>
  <c r="O23" i="10"/>
  <c r="O22" i="10" s="1"/>
  <c r="N23" i="10"/>
  <c r="N20" i="10" s="1"/>
  <c r="M23" i="10"/>
  <c r="M20" i="10" s="1"/>
  <c r="F23" i="10"/>
  <c r="F22" i="10" s="1"/>
  <c r="F24" i="10"/>
  <c r="I19" i="10"/>
  <c r="Y24" i="10" l="1"/>
  <c r="Y26" i="10" s="1"/>
  <c r="M22" i="10"/>
  <c r="R22" i="10"/>
  <c r="AN26" i="10"/>
  <c r="AS23" i="10"/>
  <c r="AS20" i="10" s="1"/>
  <c r="AQ30" i="10"/>
  <c r="AO30" i="10"/>
  <c r="AM26" i="10"/>
  <c r="AJ23" i="10"/>
  <c r="AJ20" i="10" s="1"/>
  <c r="AI20" i="10"/>
  <c r="AI30" i="10" s="1"/>
  <c r="AH30" i="10"/>
  <c r="AG30" i="10"/>
  <c r="AA26" i="10"/>
  <c r="AA30" i="10" s="1"/>
  <c r="Q30" i="10"/>
  <c r="M30" i="10"/>
  <c r="AU26" i="10"/>
  <c r="AU30" i="10" s="1"/>
  <c r="AR24" i="10"/>
  <c r="AR26" i="10" s="1"/>
  <c r="AT26" i="10"/>
  <c r="AW25" i="10"/>
  <c r="AW21" i="10"/>
  <c r="AW28" i="10"/>
  <c r="AW29" i="10"/>
  <c r="AW19" i="10"/>
  <c r="AV26" i="10"/>
  <c r="AV23" i="10"/>
  <c r="AR23" i="10"/>
  <c r="AS24" i="10"/>
  <c r="AS26" i="10" s="1"/>
  <c r="AP30" i="10"/>
  <c r="AO22" i="10"/>
  <c r="AN30" i="10"/>
  <c r="AN23" i="10"/>
  <c r="AN20" i="10" s="1"/>
  <c r="AM23" i="10"/>
  <c r="AL26" i="10"/>
  <c r="AL30" i="10" s="1"/>
  <c r="AL20" i="10"/>
  <c r="AJ26" i="10"/>
  <c r="AF24" i="10"/>
  <c r="AF26" i="10" s="1"/>
  <c r="AF20" i="10"/>
  <c r="AC22" i="10"/>
  <c r="AC30" i="10"/>
  <c r="Z23" i="10"/>
  <c r="Z20" i="10" s="1"/>
  <c r="AA22" i="10"/>
  <c r="X26" i="10"/>
  <c r="V24" i="10"/>
  <c r="V26" i="10" s="1"/>
  <c r="U23" i="10"/>
  <c r="U22" i="10" s="1"/>
  <c r="U26" i="10"/>
  <c r="U30" i="10" s="1"/>
  <c r="S30" i="10"/>
  <c r="W23" i="10"/>
  <c r="W20" i="10" s="1"/>
  <c r="U20" i="10"/>
  <c r="Y23" i="10"/>
  <c r="Y22" i="10" s="1"/>
  <c r="T24" i="10"/>
  <c r="T26" i="10" s="1"/>
  <c r="V23" i="10"/>
  <c r="V22" i="10" s="1"/>
  <c r="AB28" i="10"/>
  <c r="AB19" i="10"/>
  <c r="AB25" i="10"/>
  <c r="AB29" i="10"/>
  <c r="AB21" i="10"/>
  <c r="W22" i="10"/>
  <c r="X23" i="10"/>
  <c r="X22" i="10" s="1"/>
  <c r="T20" i="10"/>
  <c r="Z24" i="10"/>
  <c r="Z26" i="10" s="1"/>
  <c r="Z30" i="10" s="1"/>
  <c r="W26" i="10"/>
  <c r="W30" i="10" s="1"/>
  <c r="Q22" i="10"/>
  <c r="P30" i="10"/>
  <c r="O20" i="10"/>
  <c r="O30" i="10" s="1"/>
  <c r="N30" i="10"/>
  <c r="L26" i="10"/>
  <c r="L23" i="10"/>
  <c r="L22" i="10" s="1"/>
  <c r="F20" i="10"/>
  <c r="H23" i="10"/>
  <c r="H20" i="10" s="1"/>
  <c r="I25" i="10"/>
  <c r="I21" i="10"/>
  <c r="I23" i="10" s="1"/>
  <c r="I24" i="10"/>
  <c r="J28" i="10"/>
  <c r="J19" i="10"/>
  <c r="J29" i="10"/>
  <c r="J21" i="10"/>
  <c r="J25" i="10"/>
  <c r="H26" i="10"/>
  <c r="AU22" i="10"/>
  <c r="AT22" i="10"/>
  <c r="AQ22" i="10"/>
  <c r="AP22" i="10"/>
  <c r="AN22" i="10"/>
  <c r="AK22" i="10"/>
  <c r="AK20" i="10"/>
  <c r="AK30" i="10" s="1"/>
  <c r="AH22" i="10"/>
  <c r="AG22" i="10"/>
  <c r="S22" i="10"/>
  <c r="P22" i="10"/>
  <c r="N22" i="10"/>
  <c r="F26" i="10"/>
  <c r="F30" i="10" s="1"/>
  <c r="AS22" i="10" l="1"/>
  <c r="I26" i="10"/>
  <c r="I30" i="10" s="1"/>
  <c r="AJ30" i="10"/>
  <c r="AT30" i="10"/>
  <c r="AJ22" i="10"/>
  <c r="AV30" i="10"/>
  <c r="AV20" i="10"/>
  <c r="AV22" i="10"/>
  <c r="AW24" i="10"/>
  <c r="AW26" i="10" s="1"/>
  <c r="AW23" i="10"/>
  <c r="AR22" i="10"/>
  <c r="AR20" i="10"/>
  <c r="AR30" i="10" s="1"/>
  <c r="AS30" i="10"/>
  <c r="AM20" i="10"/>
  <c r="AM30" i="10" s="1"/>
  <c r="AM22" i="10"/>
  <c r="AF30" i="10"/>
  <c r="V20" i="10"/>
  <c r="Z22" i="10"/>
  <c r="AB24" i="10"/>
  <c r="AB26" i="10" s="1"/>
  <c r="V30" i="10"/>
  <c r="T30" i="10"/>
  <c r="Y20" i="10"/>
  <c r="Y30" i="10" s="1"/>
  <c r="AB23" i="10"/>
  <c r="AB20" i="10" s="1"/>
  <c r="X20" i="10"/>
  <c r="X30" i="10" s="1"/>
  <c r="L20" i="10"/>
  <c r="L30" i="10" s="1"/>
  <c r="H22" i="10"/>
  <c r="H30" i="10"/>
  <c r="I22" i="10"/>
  <c r="I20" i="10"/>
  <c r="J24" i="10"/>
  <c r="J26" i="10" s="1"/>
  <c r="J23" i="10"/>
  <c r="J20" i="10" s="1"/>
  <c r="AW20" i="10" l="1"/>
  <c r="AW22" i="10"/>
  <c r="AW30" i="10"/>
  <c r="AB30" i="10"/>
  <c r="AB22" i="10"/>
  <c r="J30" i="10"/>
  <c r="J22" i="10"/>
</calcChain>
</file>

<file path=xl/sharedStrings.xml><?xml version="1.0" encoding="utf-8"?>
<sst xmlns="http://schemas.openxmlformats.org/spreadsheetml/2006/main" count="194" uniqueCount="175">
  <si>
    <t>Audit Toolkit</t>
  </si>
  <si>
    <t>info@ncepod.org.uk</t>
  </si>
  <si>
    <t>Please complete as many questions which are applicable to the care of the patient</t>
  </si>
  <si>
    <t>For information on the recommendation to which each question assesses please click on the         button</t>
  </si>
  <si>
    <t>Instructions for completion</t>
  </si>
  <si>
    <t>For information on the recommendation to which each question assesses please click on the         button. This will take you to the recommendations page. Please click on the Audit tool tab to return to the questionnaire.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</si>
  <si>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</si>
  <si>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</si>
  <si>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</si>
  <si>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Patient 1</t>
  </si>
  <si>
    <t>Patient 2</t>
  </si>
  <si>
    <t>Patient 3</t>
  </si>
  <si>
    <t>Patient 4</t>
  </si>
  <si>
    <t>Patient 5</t>
  </si>
  <si>
    <t>Patient 6</t>
  </si>
  <si>
    <t>Patient 7</t>
  </si>
  <si>
    <t>Patient 8</t>
  </si>
  <si>
    <t>Patient 9</t>
  </si>
  <si>
    <t>Recommendation</t>
  </si>
  <si>
    <t>Question number</t>
  </si>
  <si>
    <t>Answer1</t>
  </si>
  <si>
    <t>Answer2</t>
  </si>
  <si>
    <t>Yes</t>
  </si>
  <si>
    <t>No</t>
  </si>
  <si>
    <t>dd/mm/yyyy</t>
  </si>
  <si>
    <t>Answer3</t>
  </si>
  <si>
    <t>Elective</t>
  </si>
  <si>
    <t>Answer4</t>
  </si>
  <si>
    <t>Other</t>
  </si>
  <si>
    <t>Please see definitions</t>
  </si>
  <si>
    <t>Answer5</t>
  </si>
  <si>
    <t>Answer6</t>
  </si>
  <si>
    <t>Answer7</t>
  </si>
  <si>
    <t>Consultant</t>
  </si>
  <si>
    <t>RECOMMENDATIONS</t>
  </si>
  <si>
    <t>Radiology</t>
  </si>
  <si>
    <t>Staff grade/Associate specialist</t>
  </si>
  <si>
    <t>Trainee with CCT</t>
  </si>
  <si>
    <t>Yes n</t>
  </si>
  <si>
    <t>No n</t>
  </si>
  <si>
    <t>No %</t>
  </si>
  <si>
    <t>Not applicable</t>
  </si>
  <si>
    <t>No data</t>
  </si>
  <si>
    <t>Sub total</t>
  </si>
  <si>
    <t>NA</t>
  </si>
  <si>
    <t>21a</t>
  </si>
  <si>
    <t>21b</t>
  </si>
  <si>
    <t>30a</t>
  </si>
  <si>
    <t>30b</t>
  </si>
  <si>
    <t>Date of hospital admission</t>
  </si>
  <si>
    <t>Immediate</t>
  </si>
  <si>
    <t>Urgent</t>
  </si>
  <si>
    <t>Expedited</t>
  </si>
  <si>
    <t>5a</t>
  </si>
  <si>
    <t>5b</t>
  </si>
  <si>
    <t>PATIENT DETAILS</t>
  </si>
  <si>
    <t>Summary data</t>
  </si>
  <si>
    <t>Yes %</t>
  </si>
  <si>
    <t>No data/Not answered</t>
  </si>
  <si>
    <t>This tool has been set up to be completed on 10 patients.</t>
  </si>
  <si>
    <t>If the audit is undertaken on less than 10 patients, please delete out the extra rows.</t>
  </si>
  <si>
    <t>Number of cases included in audit</t>
  </si>
  <si>
    <r>
      <t xml:space="preserve">If the audit is undertaken on more than 10 patients, please add in additional rows by copying row 9 </t>
    </r>
    <r>
      <rPr>
        <b/>
        <sz val="11"/>
        <color theme="1"/>
        <rFont val="Calibri"/>
        <family val="2"/>
        <scheme val="minor"/>
      </rPr>
      <t>(before populated with patient data)</t>
    </r>
    <r>
      <rPr>
        <sz val="11"/>
        <color theme="1"/>
        <rFont val="Calibri"/>
        <family val="2"/>
        <scheme val="minor"/>
      </rPr>
      <t>, and inserting the copied cells above row 10.</t>
    </r>
  </si>
  <si>
    <t>Patient 10                                           Add new patient (above this row before populating with data)</t>
  </si>
  <si>
    <r>
      <t xml:space="preserve">Thank you for downloading the toolkit for </t>
    </r>
    <r>
      <rPr>
        <i/>
        <sz val="11"/>
        <color theme="1"/>
        <rFont val="Calibri"/>
        <family val="2"/>
        <scheme val="minor"/>
      </rPr>
      <t xml:space="preserve">'Lower Limb Amputation; Working Together?'.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</si>
  <si>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Lower Limb Amputation: Working Together?</t>
  </si>
  <si>
    <t>Age at the time of amputation</t>
  </si>
  <si>
    <t>Gender</t>
  </si>
  <si>
    <t>Male</t>
  </si>
  <si>
    <t>Female</t>
  </si>
  <si>
    <t>3a</t>
  </si>
  <si>
    <t>3b</t>
  </si>
  <si>
    <t>Time of hospital admission</t>
  </si>
  <si>
    <t>h:mm</t>
  </si>
  <si>
    <t>Admission category</t>
  </si>
  <si>
    <t>Emergency</t>
  </si>
  <si>
    <t>Planned (urgent)</t>
  </si>
  <si>
    <t>A time agreed between the patient and the surgical service</t>
  </si>
  <si>
    <t>Within 48 hours of referral/consultation</t>
  </si>
  <si>
    <t>Immediately following referral/consultation, where admission is unexpected and at short notice because of clinical need</t>
  </si>
  <si>
    <t>If admitted electively, was this patient assessed in a pre-assessment clinic (prior to admission for amputation)?</t>
  </si>
  <si>
    <t>If YES to 5a, was a discharge or rehabilitation plan discussed and recorded at the pre-assessment clinic?</t>
  </si>
  <si>
    <t>What was the reason for admission</t>
  </si>
  <si>
    <t>5c</t>
  </si>
  <si>
    <t>If YES to 5a, was an attempt made to optimise any medical cormorbidities?</t>
  </si>
  <si>
    <t>Ischaemic rest pain</t>
  </si>
  <si>
    <t>Neuropathy</t>
  </si>
  <si>
    <t>Diabetic foot sepsis</t>
  </si>
  <si>
    <t>If the patient was admitted with ISCHAEMIA or DIABETIC FOOT SEPSIS, were they reviewed by a consultant vascular surgeon within 24 hours of admission?</t>
  </si>
  <si>
    <t>Was the patients nutritional state assessed within 48 hours of admission to hospital?</t>
  </si>
  <si>
    <t>Was the patient screened for MRSA pre-operatively?</t>
  </si>
  <si>
    <t>Is there evidence in the case notes that discharge planning and rehabilitation were discussed as soon as the requirement of amputation was identified?</t>
  </si>
  <si>
    <t>Is there evidence in the case notes that a named individual was allocated to coordinate care, rehabilitation and discharge planning?</t>
  </si>
  <si>
    <t>Was the patient seen by an amputation/discharge co-ordinator pre-operatively?</t>
  </si>
  <si>
    <t>Was a falls assessment undertakent pre-operatively?</t>
  </si>
  <si>
    <t>Was the decision to operate made by a multidisciplinary team?</t>
  </si>
  <si>
    <t>14a</t>
  </si>
  <si>
    <t>14b</t>
  </si>
  <si>
    <t>If YES, did this team include:</t>
  </si>
  <si>
    <t>Vascular surgery</t>
  </si>
  <si>
    <t>Physiotherapy</t>
  </si>
  <si>
    <t>Occupational therapy</t>
  </si>
  <si>
    <t>Diabetology</t>
  </si>
  <si>
    <t>Specialist nursing</t>
  </si>
  <si>
    <t>Amputation/Discharge co-ordinator?</t>
  </si>
  <si>
    <t>14c</t>
  </si>
  <si>
    <t>14d</t>
  </si>
  <si>
    <t>If YES to 14c, was the patient discussed by a consultant vascular surgeon and reviewed by a consultant anaesthetist prior to amputation?</t>
  </si>
  <si>
    <t>Is there evidence that a physiotherapist was involved in the decision making process regarding the level of amputation?</t>
  </si>
  <si>
    <t>Please indicate the urgency of the procedure:</t>
  </si>
  <si>
    <t>Urgency of the procedure</t>
  </si>
  <si>
    <t>Immediate life or limb saving surgery. Resuscitation simultaneous with surgical treatment.</t>
  </si>
  <si>
    <t>Acute onset or deterioration of conditions that threaten life, limb or organ survival; fixation of fractures; relief of distressing symptoms including acute surgical admissions not requiring an operation.</t>
  </si>
  <si>
    <t>Stable patient requiring early intervention for a condition that is not an immediate threat to life, limb or organ survival.</t>
  </si>
  <si>
    <t>Surgical procedure planned or booked in advance of routine admission to hospital.</t>
  </si>
  <si>
    <t>What was the grade of the primary surgeon who performed the operation?</t>
  </si>
  <si>
    <t>Senior specialist trainee</t>
  </si>
  <si>
    <t>Junior specialist trainee</t>
  </si>
  <si>
    <t>Basic grade</t>
  </si>
  <si>
    <t>Grade of surgeon</t>
  </si>
  <si>
    <t>ST1 &amp; ST2 or CT equivalent</t>
  </si>
  <si>
    <t>ST3+ or equivalent</t>
  </si>
  <si>
    <t>HO/FY1 or SHO/FY2 or equivalent</t>
  </si>
  <si>
    <t>If the operation was not performed by a consultant or trainee with CCT, was a consultant present in the operating theatre?</t>
  </si>
  <si>
    <t>Was the operation undertaken on a planned operating list?</t>
  </si>
  <si>
    <t>Was the operation undertaken within normal working hours (as defined by your Trust)?</t>
  </si>
  <si>
    <t>Was the operation undertaken within 48 hours of the decision to operate?</t>
  </si>
  <si>
    <t>If NO, was the case the subject of local review?</t>
  </si>
  <si>
    <t>POST OPERATIVE CARE</t>
  </si>
  <si>
    <t>INITIAL MANAGEMENT AND PRE-OPERATIVE CARE</t>
  </si>
  <si>
    <t>THE OPERATION</t>
  </si>
  <si>
    <t>22a</t>
  </si>
  <si>
    <t>Is there evidence that physiotherapy started on the first day post surgery?</t>
  </si>
  <si>
    <t>22b</t>
  </si>
  <si>
    <t>If YES, did this include:</t>
  </si>
  <si>
    <t>The use of early walking aids where clinicially indicated?</t>
  </si>
  <si>
    <t>Appropriate and timely oedema control measures?</t>
  </si>
  <si>
    <t>Appropriate exercise?</t>
  </si>
  <si>
    <t>Was a falls assessment undertaken post operatively?</t>
  </si>
  <si>
    <t>Were appropriate measures put into place to reduce the risk of falls during the inpatient stay?</t>
  </si>
  <si>
    <t>DIABETES MANAGEMENT</t>
  </si>
  <si>
    <t>Did the patient have diabetes at the time of admission?</t>
  </si>
  <si>
    <t>Was the patient reviewed PRE-OPERATIVELY by the specialist diabetes team to optimise the control of diabetes and the management of comorbidities?</t>
  </si>
  <si>
    <t>Was the patient reviewed POST OPERATIVELY by the specialist diabetes team to optimise the control of diabetes and the management of comorbidities?</t>
  </si>
  <si>
    <t>If the surgery was undertaken on an emergency basis, did pre-operative review by the specialist diabetes team delay the operation?</t>
  </si>
  <si>
    <t>Was insulin prescribed according to National Patient Safety Agency (NPSA) recommendations?</t>
  </si>
  <si>
    <t>Were the patients blood glucose levels outside the acceptable range at any point during the patients admission?</t>
  </si>
  <si>
    <t>If YES, were hospital guidelines on the management of blood glucose levels implemented?</t>
  </si>
  <si>
    <t>The decision to undertake a major amputation should be made by a multidisciplinary team (MDT) including vascular surgery, physiotherapy,occupational therapy, diabetology, radiology, specialist nursing and an amputation/discharge co-ordinator. Where the urgency of surgery prevents this, as a minimum patients should be discussed with a consultant vascular surgeon and reviewed by a consultant anaesthetist, before amputation.</t>
  </si>
  <si>
    <t>As recommended in the Quality Improvement Framework for Major Amputation Surgery (VSGBI), all patients undergoing major lower limb amputation should have a named individual responsible for the co-ordination of their rehabilitation and discharge (amputation/discharge co-ordinator). Their role should include the provision of detailed written information for patients and their relatives covering the whole clinical pathway.</t>
  </si>
  <si>
    <t>All patients with diabetes undergoing lower limb amputation should be reviewed both pre- and post operatively by the specialist diabetes team to optimise control of diabetes and management of co-morbidities. The pre-operative review should not delay the operation in patients requiring emergency surgery.</t>
  </si>
  <si>
    <t xml:space="preserve">When patients are admitted to hospital as an emergency with limb-threatening ischaemia, including acute diabetic foot problems, they should be assessed by a relevant consultant within 12 hours of the decision to admit or a maximum of 14 hours from the time of arrival at the hospital, in line with current guidance. If this is not a consultant vascular surgeon then one should be asked to review the patient within 24 hours of admission. </t>
  </si>
  <si>
    <t>NICE recommends that a nutritional assessment of all patients should be made within the first 48 hours of admission (CG32). This guidance should be implemented for all patients requiring lower limb amputation.</t>
  </si>
  <si>
    <t>All patients admitted electively for lower limb amputation should be seen in a pre-assessment clinic to optimise medical co-morbidities and to plan post operative rehabilitation.</t>
  </si>
  <si>
    <t>For patients undergoing major limb amputation, planning for rehabilitation and subsequent discharge should commence as soon as the requirement for amputation is identified. All patients should have access to a suitably qualified amputation/discharge co-ordinator.</t>
  </si>
  <si>
    <t>A consultant vascular surgeon should be present in the operating theatre for all amputations performed by a non-CCT trainee.</t>
  </si>
  <si>
    <t>All patients undergoing lower limb amputation must be screened pre-operatively for MRSA, as recommended by the Department of Health.</t>
  </si>
  <si>
    <t>As recommended in the Quality Improvement Framework for Major Amputation Surgery (VSGBI), amputations should be done on a planned operating list during normal working hours and within 48 hours of the decision to operate. Any case waiting longer than this should be the subject of local case review to identify reasons for delay and improve subsequent organisation of care.</t>
  </si>
  <si>
    <t>Insulin should be prescribed according to National Patient Safety Agency (NPSA) recommendations.</t>
  </si>
  <si>
    <t>Hospitals should have clear guidelines for the management of blood glucose levels when they are outside the acceptable range. These guidelines should be implemented for all patients undergoing lower limb amputation.</t>
  </si>
  <si>
    <t>A falls risk assessment should be undertaken in all patients undergoing lower limb amputation, and measures should be put in place to reduce the risk of a subsequent fall during the in-patient stay.</t>
  </si>
  <si>
    <t>As recommended by the British Association of Chartered Physiotherapists in Amputee Rehabilitation and British Society of Rehabilitation Medicine, when it is possible to choose the level of amputation, the physiotherapist should benconsulted in the decision making process regarding the most functional level of amputation for the individual. Post operative physiotherapy should commence on the first day where possible and should include exercise, oedema management and use of early walking aids as appropriate.</t>
  </si>
  <si>
    <t>3c</t>
  </si>
  <si>
    <t>Was the patient reviewed by a consultant within 12 hours of the decision to admit or 14 hours from the time of arrival?</t>
  </si>
  <si>
    <t>If NO to 14a, was this due to the urgency of surgery?</t>
  </si>
  <si>
    <t>Mode of admission</t>
  </si>
  <si>
    <t>Lower Limb Amputation</t>
  </si>
  <si>
    <t>DEFINITIONS</t>
  </si>
  <si>
    <t>Following these steps will ensure the formulas work correctly.</t>
  </si>
  <si>
    <t>Amending the tool to include more or less patients</t>
  </si>
  <si>
    <t>Summary data is given at the bottom of the tool (audit tool tab).</t>
  </si>
  <si>
    <t>This toolkit can be used in conjunction with the Self Assessment Checklist. This can be found by clicking on the report image or at:</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</si>
  <si>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</si>
  <si>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r>
      <t xml:space="preserve">This data collection tool is made up of questions which can be used to assess how well your Trust is meeting recommendations made in </t>
    </r>
    <r>
      <rPr>
        <i/>
        <sz val="11"/>
        <color theme="1"/>
        <rFont val="Calibri"/>
        <family val="2"/>
        <scheme val="minor"/>
      </rPr>
      <t>"On the Right Trach"</t>
    </r>
  </si>
  <si>
    <t>http://www.ncepod.org.uk/2014lla.htm</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</si>
</sst>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b/>
      <sz val="14"/>
      <name val="Calibri"/>
      <family val="2"/>
      <scheme val="minor"/>
    </font>
    <font>
      <sz val="11"/>
      <name val="Calibri"/>
      <family val="2"/>
      <scheme val="minor"/>
    </font>
    <font>
      <b/>
      <sz val="11"/>
      <name val="Calibri"/>
      <family val="2"/>
      <scheme val="minor"/>
    </font>
    <font>
      <sz val="11"/>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lightGray">
        <bgColor theme="0"/>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95">
    <xf numFmtId="0" fontId="0" fillId="0" borderId="0" xfId="0"/>
    <xf numFmtId="0" fontId="0" fillId="2" borderId="0" xfId="0" applyFill="1" applyProtection="1">
      <protection locked="0"/>
    </xf>
    <xf numFmtId="0" fontId="0" fillId="2" borderId="0" xfId="0" applyFill="1"/>
    <xf numFmtId="0" fontId="0" fillId="2" borderId="0" xfId="0" applyFill="1" applyAlignment="1" applyProtection="1">
      <protection locked="0"/>
    </xf>
    <xf numFmtId="0" fontId="3" fillId="2" borderId="0" xfId="0" applyFont="1" applyFill="1" applyAlignment="1" applyProtection="1">
      <alignment horizontal="center"/>
      <protection locked="0"/>
    </xf>
    <xf numFmtId="0" fontId="4" fillId="2" borderId="0" xfId="0" applyFont="1" applyFill="1" applyAlignment="1" applyProtection="1">
      <alignment horizontal="center"/>
      <protection locked="0"/>
    </xf>
    <xf numFmtId="0" fontId="0" fillId="2" borderId="0" xfId="0" applyFill="1" applyAlignment="1" applyProtection="1">
      <alignment vertical="top" wrapText="1"/>
      <protection locked="0"/>
    </xf>
    <xf numFmtId="0" fontId="6" fillId="2" borderId="0" xfId="1" applyFill="1" applyAlignment="1" applyProtection="1">
      <protection locked="0"/>
    </xf>
    <xf numFmtId="0" fontId="0" fillId="2" borderId="0" xfId="0" applyFill="1" applyAlignment="1" applyProtection="1">
      <alignment wrapText="1"/>
      <protection locked="0"/>
    </xf>
    <xf numFmtId="0" fontId="0" fillId="2" borderId="0" xfId="0" applyFill="1" applyAlignment="1">
      <alignment horizontal="center"/>
    </xf>
    <xf numFmtId="0" fontId="0" fillId="2" borderId="1" xfId="0" applyFill="1" applyBorder="1"/>
    <xf numFmtId="0" fontId="0" fillId="2" borderId="0" xfId="0" applyFill="1" applyProtection="1"/>
    <xf numFmtId="0" fontId="0" fillId="2" borderId="0" xfId="0" applyFill="1" applyAlignment="1" applyProtection="1">
      <alignment wrapText="1"/>
    </xf>
    <xf numFmtId="0" fontId="2" fillId="2" borderId="0" xfId="0" applyFont="1" applyFill="1" applyProtection="1"/>
    <xf numFmtId="1" fontId="0" fillId="2" borderId="1" xfId="0" applyNumberFormat="1" applyFill="1" applyBorder="1"/>
    <xf numFmtId="1" fontId="0" fillId="2" borderId="1" xfId="0" applyNumberFormat="1" applyFill="1" applyBorder="1" applyAlignment="1">
      <alignment horizontal="center"/>
    </xf>
    <xf numFmtId="0" fontId="1" fillId="2" borderId="0" xfId="0" applyFont="1" applyFill="1"/>
    <xf numFmtId="0" fontId="7" fillId="2" borderId="0" xfId="0" applyFont="1" applyFill="1"/>
    <xf numFmtId="0" fontId="8" fillId="2" borderId="0" xfId="0" applyFont="1" applyFill="1"/>
    <xf numFmtId="0" fontId="9" fillId="2" borderId="2" xfId="0" applyFont="1" applyFill="1" applyBorder="1"/>
    <xf numFmtId="0" fontId="9" fillId="2" borderId="4" xfId="0" applyFont="1" applyFill="1" applyBorder="1"/>
    <xf numFmtId="0" fontId="8" fillId="4" borderId="1" xfId="0" applyFont="1" applyFill="1" applyBorder="1"/>
    <xf numFmtId="0" fontId="9" fillId="2" borderId="4" xfId="0" applyFont="1" applyFill="1" applyBorder="1" applyAlignment="1">
      <alignment horizontal="left"/>
    </xf>
    <xf numFmtId="0" fontId="8" fillId="2" borderId="1" xfId="0" applyFont="1" applyFill="1" applyBorder="1" applyAlignment="1">
      <alignment wrapText="1"/>
    </xf>
    <xf numFmtId="0" fontId="0" fillId="2" borderId="1" xfId="0" applyFill="1" applyBorder="1" applyAlignment="1">
      <alignment wrapText="1"/>
    </xf>
    <xf numFmtId="0" fontId="8" fillId="2" borderId="6" xfId="0" applyFont="1" applyFill="1" applyBorder="1" applyAlignment="1">
      <alignment horizontal="center"/>
    </xf>
    <xf numFmtId="0" fontId="8" fillId="2" borderId="9" xfId="0" applyFont="1" applyFill="1" applyBorder="1" applyAlignment="1">
      <alignment horizontal="left"/>
    </xf>
    <xf numFmtId="1" fontId="8" fillId="2" borderId="0" xfId="0" applyNumberFormat="1" applyFont="1" applyFill="1" applyAlignment="1">
      <alignment horizontal="left"/>
    </xf>
    <xf numFmtId="1" fontId="8" fillId="2" borderId="0" xfId="0" applyNumberFormat="1" applyFont="1" applyFill="1" applyAlignment="1">
      <alignment horizontal="center"/>
    </xf>
    <xf numFmtId="1" fontId="9" fillId="2" borderId="0" xfId="0" applyNumberFormat="1" applyFont="1" applyFill="1" applyAlignment="1">
      <alignment horizontal="left"/>
    </xf>
    <xf numFmtId="1" fontId="9" fillId="2" borderId="0" xfId="0" applyNumberFormat="1" applyFont="1" applyFill="1" applyAlignment="1">
      <alignment horizontal="center"/>
    </xf>
    <xf numFmtId="0" fontId="8" fillId="2" borderId="11" xfId="0" applyFont="1" applyFill="1" applyBorder="1" applyAlignment="1">
      <alignment horizontal="left"/>
    </xf>
    <xf numFmtId="0" fontId="8" fillId="2" borderId="3" xfId="0" applyFont="1" applyFill="1" applyBorder="1" applyAlignment="1">
      <alignment horizontal="center"/>
    </xf>
    <xf numFmtId="1" fontId="9" fillId="2" borderId="8" xfId="0" applyNumberFormat="1" applyFont="1" applyFill="1" applyBorder="1" applyAlignment="1">
      <alignment horizontal="left"/>
    </xf>
    <xf numFmtId="1" fontId="9" fillId="2" borderId="8" xfId="0" applyNumberFormat="1" applyFont="1" applyFill="1" applyBorder="1" applyAlignment="1">
      <alignment horizontal="center"/>
    </xf>
    <xf numFmtId="0" fontId="8" fillId="2" borderId="1" xfId="0" applyFont="1" applyFill="1" applyBorder="1" applyAlignment="1">
      <alignment horizontal="center"/>
    </xf>
    <xf numFmtId="0" fontId="0" fillId="2" borderId="1" xfId="0" applyFill="1" applyBorder="1" applyAlignment="1">
      <alignment horizontal="center"/>
    </xf>
    <xf numFmtId="0" fontId="8" fillId="2" borderId="10" xfId="0" applyFont="1" applyFill="1" applyBorder="1" applyAlignment="1">
      <alignment horizontal="left" vertical="top" wrapText="1"/>
    </xf>
    <xf numFmtId="0" fontId="8" fillId="4" borderId="1" xfId="0" applyFont="1" applyFill="1" applyBorder="1" applyAlignment="1">
      <alignment horizontal="center"/>
    </xf>
    <xf numFmtId="1" fontId="1" fillId="2" borderId="0" xfId="0" applyNumberFormat="1" applyFont="1" applyFill="1" applyAlignment="1">
      <alignment horizontal="left"/>
    </xf>
    <xf numFmtId="1" fontId="1" fillId="2" borderId="0" xfId="0" applyNumberFormat="1" applyFont="1" applyFill="1" applyAlignment="1">
      <alignment horizontal="center"/>
    </xf>
    <xf numFmtId="0" fontId="1" fillId="2" borderId="0" xfId="0" applyFont="1" applyFill="1" applyAlignment="1">
      <alignment horizontal="center"/>
    </xf>
    <xf numFmtId="1" fontId="0" fillId="2" borderId="0" xfId="0" applyNumberFormat="1" applyFill="1"/>
    <xf numFmtId="0" fontId="0" fillId="2" borderId="1" xfId="0" applyFont="1" applyFill="1" applyBorder="1" applyAlignment="1">
      <alignment horizontal="center"/>
    </xf>
    <xf numFmtId="1" fontId="0" fillId="2" borderId="1" xfId="0" applyNumberFormat="1" applyFill="1" applyBorder="1" applyAlignment="1">
      <alignment wrapText="1"/>
    </xf>
    <xf numFmtId="0" fontId="2" fillId="2" borderId="0" xfId="0" applyFont="1" applyFill="1"/>
    <xf numFmtId="1" fontId="2" fillId="2" borderId="0" xfId="0" applyNumberFormat="1" applyFont="1" applyFill="1" applyAlignment="1">
      <alignment horizontal="center"/>
    </xf>
    <xf numFmtId="1" fontId="0" fillId="2" borderId="0" xfId="0" applyNumberFormat="1" applyFill="1" applyAlignment="1">
      <alignment horizontal="center"/>
    </xf>
    <xf numFmtId="1" fontId="1" fillId="2" borderId="0" xfId="0" applyNumberFormat="1" applyFont="1" applyFill="1"/>
    <xf numFmtId="0" fontId="0" fillId="2" borderId="0" xfId="0" applyFont="1" applyFill="1"/>
    <xf numFmtId="0" fontId="0" fillId="2" borderId="1" xfId="0" applyFont="1" applyFill="1" applyBorder="1" applyAlignment="1">
      <alignment vertical="center"/>
    </xf>
    <xf numFmtId="0" fontId="0" fillId="2" borderId="1" xfId="0" applyFont="1" applyFill="1" applyBorder="1" applyAlignment="1">
      <alignment vertical="center" wrapText="1"/>
    </xf>
    <xf numFmtId="0" fontId="0" fillId="2" borderId="1" xfId="0" applyFill="1" applyBorder="1" applyAlignment="1">
      <alignment vertical="center" wrapText="1"/>
    </xf>
    <xf numFmtId="0" fontId="0" fillId="2" borderId="5" xfId="0" applyFill="1" applyBorder="1"/>
    <xf numFmtId="0" fontId="0" fillId="2" borderId="5" xfId="0" applyFill="1" applyBorder="1" applyAlignment="1">
      <alignment horizontal="center"/>
    </xf>
    <xf numFmtId="0" fontId="0" fillId="2" borderId="5" xfId="0" applyFill="1" applyBorder="1" applyAlignment="1">
      <alignment wrapText="1"/>
    </xf>
    <xf numFmtId="0" fontId="8" fillId="4" borderId="6" xfId="0" applyFont="1" applyFill="1" applyBorder="1" applyAlignment="1">
      <alignment horizontal="center"/>
    </xf>
    <xf numFmtId="0" fontId="0" fillId="2" borderId="6" xfId="0" applyFill="1" applyBorder="1" applyAlignment="1">
      <alignment horizontal="center"/>
    </xf>
    <xf numFmtId="1" fontId="8" fillId="4" borderId="6" xfId="0" applyNumberFormat="1" applyFont="1" applyFill="1" applyBorder="1" applyAlignment="1">
      <alignment horizontal="center"/>
    </xf>
    <xf numFmtId="0" fontId="8" fillId="4" borderId="15" xfId="0" applyFont="1" applyFill="1" applyBorder="1" applyAlignment="1">
      <alignment horizontal="center"/>
    </xf>
    <xf numFmtId="0" fontId="0" fillId="2" borderId="3" xfId="0" applyFill="1" applyBorder="1" applyAlignment="1">
      <alignment horizontal="center"/>
    </xf>
    <xf numFmtId="1" fontId="0" fillId="2" borderId="3" xfId="0" applyNumberFormat="1" applyFill="1" applyBorder="1" applyAlignment="1">
      <alignment horizontal="center"/>
    </xf>
    <xf numFmtId="0" fontId="0" fillId="2" borderId="7" xfId="0" applyFill="1" applyBorder="1" applyAlignment="1">
      <alignment horizontal="center"/>
    </xf>
    <xf numFmtId="1" fontId="0" fillId="2" borderId="6" xfId="0" applyNumberFormat="1" applyFill="1" applyBorder="1" applyAlignment="1">
      <alignment horizontal="center"/>
    </xf>
    <xf numFmtId="0" fontId="0" fillId="2" borderId="15" xfId="0" applyFill="1" applyBorder="1" applyAlignment="1">
      <alignment horizontal="center"/>
    </xf>
    <xf numFmtId="1" fontId="9" fillId="2" borderId="0" xfId="0" applyNumberFormat="1" applyFont="1" applyFill="1" applyBorder="1" applyAlignment="1">
      <alignment horizontal="left"/>
    </xf>
    <xf numFmtId="1" fontId="9" fillId="2" borderId="0" xfId="0" applyNumberFormat="1" applyFont="1" applyFill="1" applyBorder="1" applyAlignment="1">
      <alignment horizontal="center"/>
    </xf>
    <xf numFmtId="0" fontId="8" fillId="2" borderId="13" xfId="0" applyFont="1" applyFill="1" applyBorder="1" applyAlignment="1">
      <alignment horizontal="left"/>
    </xf>
    <xf numFmtId="0" fontId="8" fillId="2" borderId="13" xfId="0" applyFont="1" applyFill="1" applyBorder="1" applyAlignment="1">
      <alignment horizontal="center"/>
    </xf>
    <xf numFmtId="0" fontId="0" fillId="2" borderId="13" xfId="0" applyFill="1" applyBorder="1"/>
    <xf numFmtId="1" fontId="0" fillId="2" borderId="13" xfId="0" applyNumberFormat="1" applyFill="1" applyBorder="1"/>
    <xf numFmtId="0" fontId="2" fillId="2" borderId="8" xfId="0" applyFont="1" applyFill="1" applyBorder="1"/>
    <xf numFmtId="1" fontId="2" fillId="2" borderId="8" xfId="0" applyNumberFormat="1" applyFont="1" applyFill="1" applyBorder="1" applyAlignment="1">
      <alignment horizontal="center"/>
    </xf>
    <xf numFmtId="0" fontId="0" fillId="2" borderId="0" xfId="0" applyFont="1" applyFill="1" applyProtection="1"/>
    <xf numFmtId="1" fontId="10" fillId="2" borderId="0" xfId="0" applyNumberFormat="1" applyFont="1" applyFill="1" applyAlignment="1">
      <alignment horizontal="left"/>
    </xf>
    <xf numFmtId="1" fontId="10" fillId="2" borderId="0" xfId="0" applyNumberFormat="1" applyFont="1" applyFill="1" applyAlignment="1">
      <alignment horizontal="center"/>
    </xf>
    <xf numFmtId="0" fontId="10" fillId="2" borderId="0" xfId="0" applyFont="1" applyFill="1"/>
    <xf numFmtId="1" fontId="10" fillId="2" borderId="0" xfId="0" applyNumberFormat="1" applyFont="1" applyFill="1" applyBorder="1" applyAlignment="1">
      <alignment horizontal="left"/>
    </xf>
    <xf numFmtId="1" fontId="10" fillId="2" borderId="0" xfId="0" applyNumberFormat="1" applyFont="1" applyFill="1" applyBorder="1" applyAlignment="1">
      <alignment horizontal="center"/>
    </xf>
    <xf numFmtId="0" fontId="0" fillId="5" borderId="0" xfId="0" applyFill="1"/>
    <xf numFmtId="0" fontId="6" fillId="0" borderId="0" xfId="1" applyFill="1" applyAlignment="1" applyProtection="1"/>
    <xf numFmtId="0" fontId="3" fillId="2" borderId="0" xfId="0" applyFont="1" applyFill="1"/>
    <xf numFmtId="0" fontId="0" fillId="2" borderId="0" xfId="0" applyFill="1" applyAlignment="1">
      <alignment wrapText="1"/>
    </xf>
    <xf numFmtId="0" fontId="0" fillId="2" borderId="1" xfId="0" applyFill="1" applyBorder="1" applyAlignment="1">
      <alignment horizontal="center"/>
    </xf>
    <xf numFmtId="0" fontId="0" fillId="2" borderId="1" xfId="0" applyFill="1" applyBorder="1" applyAlignment="1">
      <alignment horizontal="center" wrapText="1"/>
    </xf>
    <xf numFmtId="0" fontId="0" fillId="2" borderId="1" xfId="0"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4" xfId="0" applyFont="1" applyFill="1" applyBorder="1" applyAlignment="1">
      <alignment horizontal="center"/>
    </xf>
    <xf numFmtId="0" fontId="8" fillId="2" borderId="9" xfId="0" applyFont="1" applyFill="1" applyBorder="1" applyAlignment="1">
      <alignment horizontal="center"/>
    </xf>
    <xf numFmtId="0" fontId="8" fillId="2" borderId="10" xfId="0" applyFont="1" applyFill="1" applyBorder="1" applyAlignment="1">
      <alignment horizontal="center"/>
    </xf>
    <xf numFmtId="0" fontId="0" fillId="2" borderId="12" xfId="0" applyFont="1" applyFill="1" applyBorder="1" applyAlignment="1">
      <alignment horizontal="center"/>
    </xf>
    <xf numFmtId="0" fontId="3" fillId="3" borderId="1" xfId="0" applyFont="1" applyFill="1" applyBorder="1" applyAlignment="1">
      <alignment horizontal="center"/>
    </xf>
    <xf numFmtId="0" fontId="2" fillId="2" borderId="1" xfId="0" applyFont="1" applyFill="1" applyBorder="1" applyAlignment="1">
      <alignment horizontal="left" wrapText="1"/>
    </xf>
    <xf numFmtId="0" fontId="2" fillId="3" borderId="1" xfId="0" applyFont="1" applyFill="1" applyBorder="1" applyAlignment="1">
      <alignment horizontal="center"/>
    </xf>
  </cellXfs>
  <cellStyles count="2">
    <cellStyle name="Hyperlink" xfId="1" builtinId="8"/>
    <cellStyle name="Normal" xfId="0" builtinId="0"/>
  </cellStyles>
  <dxfs count="23">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00FF00"/>
      <color rgb="FFFF9933"/>
      <color rgb="FF66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hyperlink" Target="#Recommendations!A1"/><Relationship Id="rId1" Type="http://schemas.openxmlformats.org/officeDocument/2006/relationships/image" Target="../media/image1.png"/><Relationship Id="rId5" Type="http://schemas.openxmlformats.org/officeDocument/2006/relationships/image" Target="../media/image3.emf"/><Relationship Id="rId4" Type="http://schemas.openxmlformats.org/officeDocument/2006/relationships/hyperlink" Target="http://www.ncepod.org.uk/2014lla.ht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gif"/><Relationship Id="rId1"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8"/><Relationship Id="rId13" Type="http://schemas.openxmlformats.org/officeDocument/2006/relationships/hyperlink" Target="#Recommendations!B13"/><Relationship Id="rId3" Type="http://schemas.openxmlformats.org/officeDocument/2006/relationships/hyperlink" Target="#Recommendations!B3"/><Relationship Id="rId7" Type="http://schemas.openxmlformats.org/officeDocument/2006/relationships/hyperlink" Target="#Recommendations!B7"/><Relationship Id="rId12" Type="http://schemas.openxmlformats.org/officeDocument/2006/relationships/hyperlink" Target="#Recommendations!B12"/><Relationship Id="rId2" Type="http://schemas.openxmlformats.org/officeDocument/2006/relationships/image" Target="../media/image2.gif"/><Relationship Id="rId1" Type="http://schemas.openxmlformats.org/officeDocument/2006/relationships/hyperlink" Target="#Recommendations!B2"/><Relationship Id="rId6" Type="http://schemas.openxmlformats.org/officeDocument/2006/relationships/hyperlink" Target="#Recommendations!B6"/><Relationship Id="rId11" Type="http://schemas.openxmlformats.org/officeDocument/2006/relationships/hyperlink" Target="#Recommendations!B11"/><Relationship Id="rId5" Type="http://schemas.openxmlformats.org/officeDocument/2006/relationships/hyperlink" Target="#Recommendations!B5"/><Relationship Id="rId15" Type="http://schemas.openxmlformats.org/officeDocument/2006/relationships/hyperlink" Target="#Recommendations!B15"/><Relationship Id="rId10" Type="http://schemas.openxmlformats.org/officeDocument/2006/relationships/hyperlink" Target="#Recommendations!B10"/><Relationship Id="rId4" Type="http://schemas.openxmlformats.org/officeDocument/2006/relationships/hyperlink" Target="#Recommendations!B4"/><Relationship Id="rId9" Type="http://schemas.openxmlformats.org/officeDocument/2006/relationships/hyperlink" Target="#Recommendations!B9"/><Relationship Id="rId14" Type="http://schemas.openxmlformats.org/officeDocument/2006/relationships/hyperlink" Target="#Recommendations!B14"/></Relationships>
</file>

<file path=xl/drawings/drawing1.xml><?xml version="1.0" encoding="utf-8"?>
<xdr:wsDr xmlns:xdr="http://schemas.openxmlformats.org/drawingml/2006/spreadsheetDrawing" xmlns:a="http://schemas.openxmlformats.org/drawingml/2006/main">
  <xdr:twoCellAnchor editAs="oneCell">
    <xdr:from>
      <xdr:col>1</xdr:col>
      <xdr:colOff>1933575</xdr:colOff>
      <xdr:row>0</xdr:row>
      <xdr:rowOff>38100</xdr:rowOff>
    </xdr:from>
    <xdr:to>
      <xdr:col>1</xdr:col>
      <xdr:colOff>3743325</xdr:colOff>
      <xdr:row>2</xdr:row>
      <xdr:rowOff>167447</xdr:rowOff>
    </xdr:to>
    <xdr:pic>
      <xdr:nvPicPr>
        <xdr:cNvPr id="2" name="Picture 1" descr="NCEPOD Logo.bmp"/>
        <xdr:cNvPicPr>
          <a:picLocks noChangeAspect="1"/>
        </xdr:cNvPicPr>
      </xdr:nvPicPr>
      <xdr:blipFill>
        <a:blip xmlns:r="http://schemas.openxmlformats.org/officeDocument/2006/relationships" r:embed="rId1" cstate="print"/>
        <a:stretch>
          <a:fillRect/>
        </a:stretch>
      </xdr:blipFill>
      <xdr:spPr>
        <a:xfrm>
          <a:off x="5629275" y="38100"/>
          <a:ext cx="1809750" cy="510347"/>
        </a:xfrm>
        <a:prstGeom prst="rect">
          <a:avLst/>
        </a:prstGeom>
      </xdr:spPr>
    </xdr:pic>
    <xdr:clientData/>
  </xdr:twoCellAnchor>
  <xdr:twoCellAnchor editAs="oneCell">
    <xdr:from>
      <xdr:col>1</xdr:col>
      <xdr:colOff>266700</xdr:colOff>
      <xdr:row>13</xdr:row>
      <xdr:rowOff>209550</xdr:rowOff>
    </xdr:from>
    <xdr:to>
      <xdr:col>1</xdr:col>
      <xdr:colOff>447675</xdr:colOff>
      <xdr:row>14</xdr:row>
      <xdr:rowOff>857</xdr:rowOff>
    </xdr:to>
    <xdr:pic>
      <xdr:nvPicPr>
        <xdr:cNvPr id="3" name="Picture 63" descr="C:\Users\hfreeth\AppData\Local\Microsoft\Windows\Temporary Internet Files\Content.IE5\XLHOTTUP\MM900254501[1].gif">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srcRect/>
        <a:stretch>
          <a:fillRect/>
        </a:stretch>
      </xdr:blipFill>
      <xdr:spPr bwMode="auto">
        <a:xfrm>
          <a:off x="3962400" y="3924300"/>
          <a:ext cx="180975" cy="172307"/>
        </a:xfrm>
        <a:prstGeom prst="rect">
          <a:avLst/>
        </a:prstGeom>
        <a:noFill/>
      </xdr:spPr>
    </xdr:pic>
    <xdr:clientData/>
  </xdr:twoCellAnchor>
  <xdr:twoCellAnchor editAs="oneCell">
    <xdr:from>
      <xdr:col>0</xdr:col>
      <xdr:colOff>0</xdr:colOff>
      <xdr:row>0</xdr:row>
      <xdr:rowOff>0</xdr:rowOff>
    </xdr:from>
    <xdr:to>
      <xdr:col>0</xdr:col>
      <xdr:colOff>3686175</xdr:colOff>
      <xdr:row>19</xdr:row>
      <xdr:rowOff>162621</xdr:rowOff>
    </xdr:to>
    <xdr:pic>
      <xdr:nvPicPr>
        <xdr:cNvPr id="2049" name="Picture 1">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0" y="0"/>
          <a:ext cx="3686175" cy="521087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12</xdr:row>
      <xdr:rowOff>20434</xdr:rowOff>
    </xdr:from>
    <xdr:to>
      <xdr:col>0</xdr:col>
      <xdr:colOff>5666294</xdr:colOff>
      <xdr:row>12</xdr:row>
      <xdr:rowOff>192741</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1439659"/>
          <a:ext cx="180975" cy="172307"/>
        </a:xfrm>
        <a:prstGeom prst="rect">
          <a:avLst/>
        </a:prstGeom>
        <a:noFill/>
      </xdr:spPr>
    </xdr:pic>
    <xdr:clientData/>
  </xdr:twoCellAnchor>
  <xdr:twoCellAnchor editAs="oneCell">
    <xdr:from>
      <xdr:col>0</xdr:col>
      <xdr:colOff>5478187</xdr:colOff>
      <xdr:row>12</xdr:row>
      <xdr:rowOff>20434</xdr:rowOff>
    </xdr:from>
    <xdr:to>
      <xdr:col>0</xdr:col>
      <xdr:colOff>5659162</xdr:colOff>
      <xdr:row>12</xdr:row>
      <xdr:rowOff>192741</xdr:rowOff>
    </xdr:to>
    <xdr:pic>
      <xdr:nvPicPr>
        <xdr:cNvPr id="3"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8187" y="2392159"/>
          <a:ext cx="180975"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43</xdr:col>
      <xdr:colOff>1485900</xdr:colOff>
      <xdr:row>3</xdr:row>
      <xdr:rowOff>66675</xdr:rowOff>
    </xdr:from>
    <xdr:to>
      <xdr:col>43</xdr:col>
      <xdr:colOff>1666875</xdr:colOff>
      <xdr:row>3</xdr:row>
      <xdr:rowOff>238982</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3628250" y="742950"/>
          <a:ext cx="180975" cy="172307"/>
        </a:xfrm>
        <a:prstGeom prst="rect">
          <a:avLst/>
        </a:prstGeom>
        <a:noFill/>
      </xdr:spPr>
    </xdr:pic>
    <xdr:clientData/>
  </xdr:twoCellAnchor>
  <xdr:twoCellAnchor editAs="oneCell">
    <xdr:from>
      <xdr:col>44</xdr:col>
      <xdr:colOff>1504950</xdr:colOff>
      <xdr:row>3</xdr:row>
      <xdr:rowOff>66675</xdr:rowOff>
    </xdr:from>
    <xdr:to>
      <xdr:col>44</xdr:col>
      <xdr:colOff>1685925</xdr:colOff>
      <xdr:row>3</xdr:row>
      <xdr:rowOff>238982</xdr:rowOff>
    </xdr:to>
    <xdr:pic>
      <xdr:nvPicPr>
        <xdr:cNvPr id="3"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6800075" y="742950"/>
          <a:ext cx="180975" cy="172307"/>
        </a:xfrm>
        <a:prstGeom prst="rect">
          <a:avLst/>
        </a:prstGeom>
        <a:noFill/>
      </xdr:spPr>
    </xdr:pic>
    <xdr:clientData/>
  </xdr:twoCellAnchor>
  <xdr:twoCellAnchor editAs="oneCell">
    <xdr:from>
      <xdr:col>45</xdr:col>
      <xdr:colOff>1390650</xdr:colOff>
      <xdr:row>3</xdr:row>
      <xdr:rowOff>66675</xdr:rowOff>
    </xdr:from>
    <xdr:to>
      <xdr:col>45</xdr:col>
      <xdr:colOff>1571625</xdr:colOff>
      <xdr:row>3</xdr:row>
      <xdr:rowOff>238982</xdr:rowOff>
    </xdr:to>
    <xdr:pic>
      <xdr:nvPicPr>
        <xdr:cNvPr id="4"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9876650" y="742950"/>
          <a:ext cx="180975" cy="172307"/>
        </a:xfrm>
        <a:prstGeom prst="rect">
          <a:avLst/>
        </a:prstGeom>
        <a:noFill/>
      </xdr:spPr>
    </xdr:pic>
    <xdr:clientData/>
  </xdr:twoCellAnchor>
  <xdr:twoCellAnchor editAs="oneCell">
    <xdr:from>
      <xdr:col>15</xdr:col>
      <xdr:colOff>1333500</xdr:colOff>
      <xdr:row>3</xdr:row>
      <xdr:rowOff>57150</xdr:rowOff>
    </xdr:from>
    <xdr:to>
      <xdr:col>15</xdr:col>
      <xdr:colOff>1514475</xdr:colOff>
      <xdr:row>3</xdr:row>
      <xdr:rowOff>229457</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717375" y="733425"/>
          <a:ext cx="180975" cy="172307"/>
        </a:xfrm>
        <a:prstGeom prst="rect">
          <a:avLst/>
        </a:prstGeom>
        <a:noFill/>
      </xdr:spPr>
    </xdr:pic>
    <xdr:clientData/>
  </xdr:twoCellAnchor>
  <xdr:twoCellAnchor editAs="oneCell">
    <xdr:from>
      <xdr:col>18</xdr:col>
      <xdr:colOff>666750</xdr:colOff>
      <xdr:row>3</xdr:row>
      <xdr:rowOff>57150</xdr:rowOff>
    </xdr:from>
    <xdr:to>
      <xdr:col>18</xdr:col>
      <xdr:colOff>847725</xdr:colOff>
      <xdr:row>3</xdr:row>
      <xdr:rowOff>229457</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984700" y="733425"/>
          <a:ext cx="180975" cy="172307"/>
        </a:xfrm>
        <a:prstGeom prst="rect">
          <a:avLst/>
        </a:prstGeom>
        <a:noFill/>
      </xdr:spPr>
    </xdr:pic>
    <xdr:clientData/>
  </xdr:twoCellAnchor>
  <xdr:twoCellAnchor editAs="oneCell">
    <xdr:from>
      <xdr:col>19</xdr:col>
      <xdr:colOff>438150</xdr:colOff>
      <xdr:row>3</xdr:row>
      <xdr:rowOff>57150</xdr:rowOff>
    </xdr:from>
    <xdr:to>
      <xdr:col>19</xdr:col>
      <xdr:colOff>619125</xdr:colOff>
      <xdr:row>3</xdr:row>
      <xdr:rowOff>229457</xdr:rowOff>
    </xdr:to>
    <xdr:pic>
      <xdr:nvPicPr>
        <xdr:cNvPr id="7"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42000" y="733425"/>
          <a:ext cx="180975" cy="172307"/>
        </a:xfrm>
        <a:prstGeom prst="rect">
          <a:avLst/>
        </a:prstGeom>
        <a:noFill/>
      </xdr:spPr>
    </xdr:pic>
    <xdr:clientData/>
  </xdr:twoCellAnchor>
  <xdr:twoCellAnchor editAs="oneCell">
    <xdr:from>
      <xdr:col>20</xdr:col>
      <xdr:colOff>381000</xdr:colOff>
      <xdr:row>3</xdr:row>
      <xdr:rowOff>57150</xdr:rowOff>
    </xdr:from>
    <xdr:to>
      <xdr:col>20</xdr:col>
      <xdr:colOff>561975</xdr:colOff>
      <xdr:row>3</xdr:row>
      <xdr:rowOff>229457</xdr:rowOff>
    </xdr:to>
    <xdr:pic>
      <xdr:nvPicPr>
        <xdr:cNvPr id="8"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223075" y="733425"/>
          <a:ext cx="180975" cy="172307"/>
        </a:xfrm>
        <a:prstGeom prst="rect">
          <a:avLst/>
        </a:prstGeom>
        <a:noFill/>
      </xdr:spPr>
    </xdr:pic>
    <xdr:clientData/>
  </xdr:twoCellAnchor>
  <xdr:twoCellAnchor editAs="oneCell">
    <xdr:from>
      <xdr:col>21</xdr:col>
      <xdr:colOff>609600</xdr:colOff>
      <xdr:row>3</xdr:row>
      <xdr:rowOff>57150</xdr:rowOff>
    </xdr:from>
    <xdr:to>
      <xdr:col>21</xdr:col>
      <xdr:colOff>790575</xdr:colOff>
      <xdr:row>3</xdr:row>
      <xdr:rowOff>229457</xdr:rowOff>
    </xdr:to>
    <xdr:pic>
      <xdr:nvPicPr>
        <xdr:cNvPr id="10"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3375600" y="733425"/>
          <a:ext cx="180975" cy="172307"/>
        </a:xfrm>
        <a:prstGeom prst="rect">
          <a:avLst/>
        </a:prstGeom>
        <a:noFill/>
      </xdr:spPr>
    </xdr:pic>
    <xdr:clientData/>
  </xdr:twoCellAnchor>
  <xdr:twoCellAnchor editAs="oneCell">
    <xdr:from>
      <xdr:col>22</xdr:col>
      <xdr:colOff>323850</xdr:colOff>
      <xdr:row>3</xdr:row>
      <xdr:rowOff>57150</xdr:rowOff>
    </xdr:from>
    <xdr:to>
      <xdr:col>22</xdr:col>
      <xdr:colOff>504825</xdr:colOff>
      <xdr:row>3</xdr:row>
      <xdr:rowOff>229457</xdr:rowOff>
    </xdr:to>
    <xdr:pic>
      <xdr:nvPicPr>
        <xdr:cNvPr id="11"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4432875" y="733425"/>
          <a:ext cx="180975" cy="172307"/>
        </a:xfrm>
        <a:prstGeom prst="rect">
          <a:avLst/>
        </a:prstGeom>
        <a:noFill/>
      </xdr:spPr>
    </xdr:pic>
    <xdr:clientData/>
  </xdr:twoCellAnchor>
  <xdr:twoCellAnchor editAs="oneCell">
    <xdr:from>
      <xdr:col>23</xdr:col>
      <xdr:colOff>238125</xdr:colOff>
      <xdr:row>3</xdr:row>
      <xdr:rowOff>57150</xdr:rowOff>
    </xdr:from>
    <xdr:to>
      <xdr:col>23</xdr:col>
      <xdr:colOff>419100</xdr:colOff>
      <xdr:row>3</xdr:row>
      <xdr:rowOff>229457</xdr:rowOff>
    </xdr:to>
    <xdr:pic>
      <xdr:nvPicPr>
        <xdr:cNvPr id="12"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128200" y="733425"/>
          <a:ext cx="180975" cy="172307"/>
        </a:xfrm>
        <a:prstGeom prst="rect">
          <a:avLst/>
        </a:prstGeom>
        <a:noFill/>
      </xdr:spPr>
    </xdr:pic>
    <xdr:clientData/>
  </xdr:twoCellAnchor>
  <xdr:twoCellAnchor editAs="oneCell">
    <xdr:from>
      <xdr:col>24</xdr:col>
      <xdr:colOff>438150</xdr:colOff>
      <xdr:row>3</xdr:row>
      <xdr:rowOff>57150</xdr:rowOff>
    </xdr:from>
    <xdr:to>
      <xdr:col>24</xdr:col>
      <xdr:colOff>619125</xdr:colOff>
      <xdr:row>3</xdr:row>
      <xdr:rowOff>229457</xdr:rowOff>
    </xdr:to>
    <xdr:pic>
      <xdr:nvPicPr>
        <xdr:cNvPr id="13"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242000" y="733425"/>
          <a:ext cx="180975" cy="172307"/>
        </a:xfrm>
        <a:prstGeom prst="rect">
          <a:avLst/>
        </a:prstGeom>
        <a:noFill/>
      </xdr:spPr>
    </xdr:pic>
    <xdr:clientData/>
  </xdr:twoCellAnchor>
  <xdr:twoCellAnchor editAs="oneCell">
    <xdr:from>
      <xdr:col>25</xdr:col>
      <xdr:colOff>1076325</xdr:colOff>
      <xdr:row>3</xdr:row>
      <xdr:rowOff>57150</xdr:rowOff>
    </xdr:from>
    <xdr:to>
      <xdr:col>25</xdr:col>
      <xdr:colOff>1257300</xdr:colOff>
      <xdr:row>3</xdr:row>
      <xdr:rowOff>229457</xdr:rowOff>
    </xdr:to>
    <xdr:pic>
      <xdr:nvPicPr>
        <xdr:cNvPr id="14"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7719000" y="733425"/>
          <a:ext cx="180975" cy="172307"/>
        </a:xfrm>
        <a:prstGeom prst="rect">
          <a:avLst/>
        </a:prstGeom>
        <a:noFill/>
      </xdr:spPr>
    </xdr:pic>
    <xdr:clientData/>
  </xdr:twoCellAnchor>
  <xdr:twoCellAnchor editAs="oneCell">
    <xdr:from>
      <xdr:col>26</xdr:col>
      <xdr:colOff>504825</xdr:colOff>
      <xdr:row>3</xdr:row>
      <xdr:rowOff>57150</xdr:rowOff>
    </xdr:from>
    <xdr:to>
      <xdr:col>26</xdr:col>
      <xdr:colOff>685800</xdr:colOff>
      <xdr:row>3</xdr:row>
      <xdr:rowOff>229457</xdr:rowOff>
    </xdr:to>
    <xdr:pic>
      <xdr:nvPicPr>
        <xdr:cNvPr id="15"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9433500" y="733425"/>
          <a:ext cx="180975" cy="172307"/>
        </a:xfrm>
        <a:prstGeom prst="rect">
          <a:avLst/>
        </a:prstGeom>
        <a:noFill/>
      </xdr:spPr>
    </xdr:pic>
    <xdr:clientData/>
  </xdr:twoCellAnchor>
  <xdr:twoCellAnchor editAs="oneCell">
    <xdr:from>
      <xdr:col>27</xdr:col>
      <xdr:colOff>1362075</xdr:colOff>
      <xdr:row>3</xdr:row>
      <xdr:rowOff>57150</xdr:rowOff>
    </xdr:from>
    <xdr:to>
      <xdr:col>27</xdr:col>
      <xdr:colOff>1543050</xdr:colOff>
      <xdr:row>3</xdr:row>
      <xdr:rowOff>229457</xdr:rowOff>
    </xdr:to>
    <xdr:pic>
      <xdr:nvPicPr>
        <xdr:cNvPr id="1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452800" y="733425"/>
          <a:ext cx="180975" cy="172307"/>
        </a:xfrm>
        <a:prstGeom prst="rect">
          <a:avLst/>
        </a:prstGeom>
        <a:noFill/>
      </xdr:spPr>
    </xdr:pic>
    <xdr:clientData/>
  </xdr:twoCellAnchor>
  <xdr:twoCellAnchor editAs="oneCell">
    <xdr:from>
      <xdr:col>5</xdr:col>
      <xdr:colOff>1209675</xdr:colOff>
      <xdr:row>3</xdr:row>
      <xdr:rowOff>57150</xdr:rowOff>
    </xdr:from>
    <xdr:to>
      <xdr:col>5</xdr:col>
      <xdr:colOff>1390650</xdr:colOff>
      <xdr:row>3</xdr:row>
      <xdr:rowOff>229457</xdr:rowOff>
    </xdr:to>
    <xdr:pic>
      <xdr:nvPicPr>
        <xdr:cNvPr id="1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53150" y="733425"/>
          <a:ext cx="180975" cy="172307"/>
        </a:xfrm>
        <a:prstGeom prst="rect">
          <a:avLst/>
        </a:prstGeom>
        <a:noFill/>
      </xdr:spPr>
    </xdr:pic>
    <xdr:clientData/>
  </xdr:twoCellAnchor>
  <xdr:twoCellAnchor editAs="oneCell">
    <xdr:from>
      <xdr:col>11</xdr:col>
      <xdr:colOff>1657350</xdr:colOff>
      <xdr:row>3</xdr:row>
      <xdr:rowOff>57150</xdr:rowOff>
    </xdr:from>
    <xdr:to>
      <xdr:col>11</xdr:col>
      <xdr:colOff>1838325</xdr:colOff>
      <xdr:row>3</xdr:row>
      <xdr:rowOff>229457</xdr:rowOff>
    </xdr:to>
    <xdr:pic>
      <xdr:nvPicPr>
        <xdr:cNvPr id="18"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17916525" y="733425"/>
          <a:ext cx="180975" cy="172307"/>
        </a:xfrm>
        <a:prstGeom prst="rect">
          <a:avLst/>
        </a:prstGeom>
        <a:noFill/>
      </xdr:spPr>
    </xdr:pic>
    <xdr:clientData/>
  </xdr:twoCellAnchor>
  <xdr:twoCellAnchor editAs="oneCell">
    <xdr:from>
      <xdr:col>12</xdr:col>
      <xdr:colOff>857250</xdr:colOff>
      <xdr:row>3</xdr:row>
      <xdr:rowOff>57150</xdr:rowOff>
    </xdr:from>
    <xdr:to>
      <xdr:col>12</xdr:col>
      <xdr:colOff>1038225</xdr:colOff>
      <xdr:row>3</xdr:row>
      <xdr:rowOff>229457</xdr:rowOff>
    </xdr:to>
    <xdr:pic>
      <xdr:nvPicPr>
        <xdr:cNvPr id="19"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574000" y="733425"/>
          <a:ext cx="180975" cy="172307"/>
        </a:xfrm>
        <a:prstGeom prst="rect">
          <a:avLst/>
        </a:prstGeom>
        <a:noFill/>
      </xdr:spPr>
    </xdr:pic>
    <xdr:clientData/>
  </xdr:twoCellAnchor>
  <xdr:twoCellAnchor editAs="oneCell">
    <xdr:from>
      <xdr:col>7</xdr:col>
      <xdr:colOff>1104900</xdr:colOff>
      <xdr:row>3</xdr:row>
      <xdr:rowOff>57150</xdr:rowOff>
    </xdr:from>
    <xdr:to>
      <xdr:col>7</xdr:col>
      <xdr:colOff>1285875</xdr:colOff>
      <xdr:row>3</xdr:row>
      <xdr:rowOff>229457</xdr:rowOff>
    </xdr:to>
    <xdr:pic>
      <xdr:nvPicPr>
        <xdr:cNvPr id="20"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010775" y="733425"/>
          <a:ext cx="180975" cy="172307"/>
        </a:xfrm>
        <a:prstGeom prst="rect">
          <a:avLst/>
        </a:prstGeom>
        <a:noFill/>
      </xdr:spPr>
    </xdr:pic>
    <xdr:clientData/>
  </xdr:twoCellAnchor>
  <xdr:twoCellAnchor editAs="oneCell">
    <xdr:from>
      <xdr:col>8</xdr:col>
      <xdr:colOff>762000</xdr:colOff>
      <xdr:row>3</xdr:row>
      <xdr:rowOff>57150</xdr:rowOff>
    </xdr:from>
    <xdr:to>
      <xdr:col>8</xdr:col>
      <xdr:colOff>942975</xdr:colOff>
      <xdr:row>3</xdr:row>
      <xdr:rowOff>229457</xdr:rowOff>
    </xdr:to>
    <xdr:pic>
      <xdr:nvPicPr>
        <xdr:cNvPr id="21"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058650" y="733425"/>
          <a:ext cx="180975" cy="172307"/>
        </a:xfrm>
        <a:prstGeom prst="rect">
          <a:avLst/>
        </a:prstGeom>
        <a:noFill/>
      </xdr:spPr>
    </xdr:pic>
    <xdr:clientData/>
  </xdr:twoCellAnchor>
  <xdr:twoCellAnchor editAs="oneCell">
    <xdr:from>
      <xdr:col>9</xdr:col>
      <xdr:colOff>1085850</xdr:colOff>
      <xdr:row>3</xdr:row>
      <xdr:rowOff>57150</xdr:rowOff>
    </xdr:from>
    <xdr:to>
      <xdr:col>9</xdr:col>
      <xdr:colOff>1266825</xdr:colOff>
      <xdr:row>3</xdr:row>
      <xdr:rowOff>229457</xdr:rowOff>
    </xdr:to>
    <xdr:pic>
      <xdr:nvPicPr>
        <xdr:cNvPr id="22"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106525" y="733425"/>
          <a:ext cx="180975" cy="172307"/>
        </a:xfrm>
        <a:prstGeom prst="rect">
          <a:avLst/>
        </a:prstGeom>
        <a:noFill/>
      </xdr:spPr>
    </xdr:pic>
    <xdr:clientData/>
  </xdr:twoCellAnchor>
  <xdr:twoCellAnchor editAs="oneCell">
    <xdr:from>
      <xdr:col>14</xdr:col>
      <xdr:colOff>1495425</xdr:colOff>
      <xdr:row>3</xdr:row>
      <xdr:rowOff>57150</xdr:rowOff>
    </xdr:from>
    <xdr:to>
      <xdr:col>14</xdr:col>
      <xdr:colOff>1676400</xdr:colOff>
      <xdr:row>3</xdr:row>
      <xdr:rowOff>229457</xdr:rowOff>
    </xdr:to>
    <xdr:pic>
      <xdr:nvPicPr>
        <xdr:cNvPr id="23"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4403050" y="733425"/>
          <a:ext cx="180975" cy="172307"/>
        </a:xfrm>
        <a:prstGeom prst="rect">
          <a:avLst/>
        </a:prstGeom>
        <a:noFill/>
      </xdr:spPr>
    </xdr:pic>
    <xdr:clientData/>
  </xdr:twoCellAnchor>
  <xdr:twoCellAnchor editAs="oneCell">
    <xdr:from>
      <xdr:col>16</xdr:col>
      <xdr:colOff>752475</xdr:colOff>
      <xdr:row>3</xdr:row>
      <xdr:rowOff>57150</xdr:rowOff>
    </xdr:from>
    <xdr:to>
      <xdr:col>16</xdr:col>
      <xdr:colOff>933450</xdr:colOff>
      <xdr:row>3</xdr:row>
      <xdr:rowOff>229457</xdr:rowOff>
    </xdr:to>
    <xdr:pic>
      <xdr:nvPicPr>
        <xdr:cNvPr id="24"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29632275" y="733425"/>
          <a:ext cx="180975" cy="172307"/>
        </a:xfrm>
        <a:prstGeom prst="rect">
          <a:avLst/>
        </a:prstGeom>
        <a:noFill/>
      </xdr:spPr>
    </xdr:pic>
    <xdr:clientData/>
  </xdr:twoCellAnchor>
  <xdr:twoCellAnchor editAs="oneCell">
    <xdr:from>
      <xdr:col>31</xdr:col>
      <xdr:colOff>1295400</xdr:colOff>
      <xdr:row>3</xdr:row>
      <xdr:rowOff>57150</xdr:rowOff>
    </xdr:from>
    <xdr:to>
      <xdr:col>31</xdr:col>
      <xdr:colOff>1476375</xdr:colOff>
      <xdr:row>3</xdr:row>
      <xdr:rowOff>229457</xdr:rowOff>
    </xdr:to>
    <xdr:pic>
      <xdr:nvPicPr>
        <xdr:cNvPr id="27"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52616100" y="733425"/>
          <a:ext cx="180975" cy="172307"/>
        </a:xfrm>
        <a:prstGeom prst="rect">
          <a:avLst/>
        </a:prstGeom>
        <a:noFill/>
      </xdr:spPr>
    </xdr:pic>
    <xdr:clientData/>
  </xdr:twoCellAnchor>
  <xdr:twoCellAnchor editAs="oneCell">
    <xdr:from>
      <xdr:col>13</xdr:col>
      <xdr:colOff>514350</xdr:colOff>
      <xdr:row>3</xdr:row>
      <xdr:rowOff>57150</xdr:rowOff>
    </xdr:from>
    <xdr:to>
      <xdr:col>13</xdr:col>
      <xdr:colOff>695325</xdr:colOff>
      <xdr:row>3</xdr:row>
      <xdr:rowOff>229457</xdr:rowOff>
    </xdr:to>
    <xdr:pic>
      <xdr:nvPicPr>
        <xdr:cNvPr id="28"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22221825" y="733425"/>
          <a:ext cx="180975" cy="172307"/>
        </a:xfrm>
        <a:prstGeom prst="rect">
          <a:avLst/>
        </a:prstGeom>
        <a:noFill/>
      </xdr:spPr>
    </xdr:pic>
    <xdr:clientData/>
  </xdr:twoCellAnchor>
  <xdr:twoCellAnchor editAs="oneCell">
    <xdr:from>
      <xdr:col>32</xdr:col>
      <xdr:colOff>647700</xdr:colOff>
      <xdr:row>3</xdr:row>
      <xdr:rowOff>57150</xdr:rowOff>
    </xdr:from>
    <xdr:to>
      <xdr:col>32</xdr:col>
      <xdr:colOff>828675</xdr:colOff>
      <xdr:row>3</xdr:row>
      <xdr:rowOff>229457</xdr:rowOff>
    </xdr:to>
    <xdr:pic>
      <xdr:nvPicPr>
        <xdr:cNvPr id="29"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711600" y="733425"/>
          <a:ext cx="180975" cy="172307"/>
        </a:xfrm>
        <a:prstGeom prst="rect">
          <a:avLst/>
        </a:prstGeom>
        <a:noFill/>
      </xdr:spPr>
    </xdr:pic>
    <xdr:clientData/>
  </xdr:twoCellAnchor>
  <xdr:twoCellAnchor editAs="oneCell">
    <xdr:from>
      <xdr:col>33</xdr:col>
      <xdr:colOff>885825</xdr:colOff>
      <xdr:row>3</xdr:row>
      <xdr:rowOff>57150</xdr:rowOff>
    </xdr:from>
    <xdr:to>
      <xdr:col>33</xdr:col>
      <xdr:colOff>1066800</xdr:colOff>
      <xdr:row>3</xdr:row>
      <xdr:rowOff>229457</xdr:rowOff>
    </xdr:to>
    <xdr:pic>
      <xdr:nvPicPr>
        <xdr:cNvPr id="30"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6407050" y="733425"/>
          <a:ext cx="180975" cy="172307"/>
        </a:xfrm>
        <a:prstGeom prst="rect">
          <a:avLst/>
        </a:prstGeom>
        <a:noFill/>
      </xdr:spPr>
    </xdr:pic>
    <xdr:clientData/>
  </xdr:twoCellAnchor>
  <xdr:twoCellAnchor editAs="oneCell">
    <xdr:from>
      <xdr:col>34</xdr:col>
      <xdr:colOff>762000</xdr:colOff>
      <xdr:row>3</xdr:row>
      <xdr:rowOff>57150</xdr:rowOff>
    </xdr:from>
    <xdr:to>
      <xdr:col>34</xdr:col>
      <xdr:colOff>942975</xdr:colOff>
      <xdr:row>3</xdr:row>
      <xdr:rowOff>229457</xdr:rowOff>
    </xdr:to>
    <xdr:pic>
      <xdr:nvPicPr>
        <xdr:cNvPr id="31"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8188225" y="733425"/>
          <a:ext cx="180975" cy="172307"/>
        </a:xfrm>
        <a:prstGeom prst="rect">
          <a:avLst/>
        </a:prstGeom>
        <a:noFill/>
      </xdr:spPr>
    </xdr:pic>
    <xdr:clientData/>
  </xdr:twoCellAnchor>
  <xdr:twoCellAnchor editAs="oneCell">
    <xdr:from>
      <xdr:col>35</xdr:col>
      <xdr:colOff>419100</xdr:colOff>
      <xdr:row>3</xdr:row>
      <xdr:rowOff>57150</xdr:rowOff>
    </xdr:from>
    <xdr:to>
      <xdr:col>35</xdr:col>
      <xdr:colOff>600075</xdr:colOff>
      <xdr:row>3</xdr:row>
      <xdr:rowOff>229457</xdr:rowOff>
    </xdr:to>
    <xdr:pic>
      <xdr:nvPicPr>
        <xdr:cNvPr id="32"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9569350" y="733425"/>
          <a:ext cx="180975" cy="172307"/>
        </a:xfrm>
        <a:prstGeom prst="rect">
          <a:avLst/>
        </a:prstGeom>
        <a:noFill/>
      </xdr:spPr>
    </xdr:pic>
    <xdr:clientData/>
  </xdr:twoCellAnchor>
  <xdr:twoCellAnchor editAs="oneCell">
    <xdr:from>
      <xdr:col>46</xdr:col>
      <xdr:colOff>971550</xdr:colOff>
      <xdr:row>3</xdr:row>
      <xdr:rowOff>57150</xdr:rowOff>
    </xdr:from>
    <xdr:to>
      <xdr:col>46</xdr:col>
      <xdr:colOff>1152525</xdr:colOff>
      <xdr:row>3</xdr:row>
      <xdr:rowOff>229457</xdr:rowOff>
    </xdr:to>
    <xdr:pic>
      <xdr:nvPicPr>
        <xdr:cNvPr id="33"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85067775" y="733425"/>
          <a:ext cx="180975" cy="172307"/>
        </a:xfrm>
        <a:prstGeom prst="rect">
          <a:avLst/>
        </a:prstGeom>
        <a:noFill/>
      </xdr:spPr>
    </xdr:pic>
    <xdr:clientData/>
  </xdr:twoCellAnchor>
  <xdr:twoCellAnchor editAs="oneCell">
    <xdr:from>
      <xdr:col>48</xdr:col>
      <xdr:colOff>876300</xdr:colOff>
      <xdr:row>3</xdr:row>
      <xdr:rowOff>57150</xdr:rowOff>
    </xdr:from>
    <xdr:to>
      <xdr:col>48</xdr:col>
      <xdr:colOff>1057275</xdr:colOff>
      <xdr:row>3</xdr:row>
      <xdr:rowOff>229457</xdr:rowOff>
    </xdr:to>
    <xdr:pic>
      <xdr:nvPicPr>
        <xdr:cNvPr id="35"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89477850" y="733425"/>
          <a:ext cx="180975" cy="172307"/>
        </a:xfrm>
        <a:prstGeom prst="rect">
          <a:avLst/>
        </a:prstGeom>
        <a:noFill/>
      </xdr:spPr>
    </xdr:pic>
    <xdr:clientData/>
  </xdr:twoCellAnchor>
  <xdr:twoCellAnchor editAs="oneCell">
    <xdr:from>
      <xdr:col>17</xdr:col>
      <xdr:colOff>628650</xdr:colOff>
      <xdr:row>3</xdr:row>
      <xdr:rowOff>57150</xdr:rowOff>
    </xdr:from>
    <xdr:to>
      <xdr:col>17</xdr:col>
      <xdr:colOff>809625</xdr:colOff>
      <xdr:row>3</xdr:row>
      <xdr:rowOff>229457</xdr:rowOff>
    </xdr:to>
    <xdr:pic>
      <xdr:nvPicPr>
        <xdr:cNvPr id="36"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31194375" y="733425"/>
          <a:ext cx="180975" cy="172307"/>
        </a:xfrm>
        <a:prstGeom prst="rect">
          <a:avLst/>
        </a:prstGeom>
        <a:noFill/>
      </xdr:spPr>
    </xdr:pic>
    <xdr:clientData/>
  </xdr:twoCellAnchor>
  <xdr:twoCellAnchor editAs="oneCell">
    <xdr:from>
      <xdr:col>40</xdr:col>
      <xdr:colOff>638175</xdr:colOff>
      <xdr:row>3</xdr:row>
      <xdr:rowOff>57150</xdr:rowOff>
    </xdr:from>
    <xdr:to>
      <xdr:col>40</xdr:col>
      <xdr:colOff>819150</xdr:colOff>
      <xdr:row>3</xdr:row>
      <xdr:rowOff>229457</xdr:rowOff>
    </xdr:to>
    <xdr:pic>
      <xdr:nvPicPr>
        <xdr:cNvPr id="37"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70456425" y="733425"/>
          <a:ext cx="180975" cy="172307"/>
        </a:xfrm>
        <a:prstGeom prst="rect">
          <a:avLst/>
        </a:prstGeom>
        <a:noFill/>
      </xdr:spPr>
    </xdr:pic>
    <xdr:clientData/>
  </xdr:twoCellAnchor>
  <xdr:twoCellAnchor editAs="oneCell">
    <xdr:from>
      <xdr:col>41</xdr:col>
      <xdr:colOff>914400</xdr:colOff>
      <xdr:row>3</xdr:row>
      <xdr:rowOff>57150</xdr:rowOff>
    </xdr:from>
    <xdr:to>
      <xdr:col>41</xdr:col>
      <xdr:colOff>1095375</xdr:colOff>
      <xdr:row>3</xdr:row>
      <xdr:rowOff>229457</xdr:rowOff>
    </xdr:to>
    <xdr:pic>
      <xdr:nvPicPr>
        <xdr:cNvPr id="38"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161400" y="733425"/>
          <a:ext cx="180975" cy="172307"/>
        </a:xfrm>
        <a:prstGeom prst="rect">
          <a:avLst/>
        </a:prstGeom>
        <a:noFill/>
      </xdr:spPr>
    </xdr:pic>
    <xdr:clientData/>
  </xdr:twoCellAnchor>
  <xdr:twoCellAnchor editAs="oneCell">
    <xdr:from>
      <xdr:col>28</xdr:col>
      <xdr:colOff>1247775</xdr:colOff>
      <xdr:row>3</xdr:row>
      <xdr:rowOff>57150</xdr:rowOff>
    </xdr:from>
    <xdr:to>
      <xdr:col>28</xdr:col>
      <xdr:colOff>1428750</xdr:colOff>
      <xdr:row>3</xdr:row>
      <xdr:rowOff>229457</xdr:rowOff>
    </xdr:to>
    <xdr:pic>
      <xdr:nvPicPr>
        <xdr:cNvPr id="39"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46882050" y="733425"/>
          <a:ext cx="180975" cy="172307"/>
        </a:xfrm>
        <a:prstGeom prst="rect">
          <a:avLst/>
        </a:prstGeom>
        <a:noFill/>
      </xdr:spPr>
    </xdr:pic>
    <xdr:clientData/>
  </xdr:twoCellAnchor>
  <xdr:twoCellAnchor editAs="oneCell">
    <xdr:from>
      <xdr:col>36</xdr:col>
      <xdr:colOff>704850</xdr:colOff>
      <xdr:row>3</xdr:row>
      <xdr:rowOff>57150</xdr:rowOff>
    </xdr:from>
    <xdr:to>
      <xdr:col>36</xdr:col>
      <xdr:colOff>885825</xdr:colOff>
      <xdr:row>3</xdr:row>
      <xdr:rowOff>229457</xdr:rowOff>
    </xdr:to>
    <xdr:pic>
      <xdr:nvPicPr>
        <xdr:cNvPr id="40"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0874275" y="733425"/>
          <a:ext cx="180975" cy="172307"/>
        </a:xfrm>
        <a:prstGeom prst="rect">
          <a:avLst/>
        </a:prstGeom>
        <a:noFill/>
      </xdr:spPr>
    </xdr:pic>
    <xdr:clientData/>
  </xdr:twoCellAnchor>
  <xdr:twoCellAnchor editAs="oneCell">
    <xdr:from>
      <xdr:col>37</xdr:col>
      <xdr:colOff>609600</xdr:colOff>
      <xdr:row>3</xdr:row>
      <xdr:rowOff>57150</xdr:rowOff>
    </xdr:from>
    <xdr:to>
      <xdr:col>37</xdr:col>
      <xdr:colOff>790575</xdr:colOff>
      <xdr:row>3</xdr:row>
      <xdr:rowOff>229457</xdr:rowOff>
    </xdr:to>
    <xdr:pic>
      <xdr:nvPicPr>
        <xdr:cNvPr id="41"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2398275" y="733425"/>
          <a:ext cx="180975" cy="172307"/>
        </a:xfrm>
        <a:prstGeom prst="rect">
          <a:avLst/>
        </a:prstGeom>
        <a:noFill/>
      </xdr:spPr>
    </xdr:pic>
    <xdr:clientData/>
  </xdr:twoCellAnchor>
  <xdr:twoCellAnchor editAs="oneCell">
    <xdr:from>
      <xdr:col>38</xdr:col>
      <xdr:colOff>1476375</xdr:colOff>
      <xdr:row>3</xdr:row>
      <xdr:rowOff>57150</xdr:rowOff>
    </xdr:from>
    <xdr:to>
      <xdr:col>38</xdr:col>
      <xdr:colOff>1657350</xdr:colOff>
      <xdr:row>3</xdr:row>
      <xdr:rowOff>229457</xdr:rowOff>
    </xdr:to>
    <xdr:pic>
      <xdr:nvPicPr>
        <xdr:cNvPr id="42"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655700" y="733425"/>
          <a:ext cx="180975" cy="172307"/>
        </a:xfrm>
        <a:prstGeom prst="rect">
          <a:avLst/>
        </a:prstGeom>
        <a:noFill/>
      </xdr:spPr>
    </xdr:pic>
    <xdr:clientData/>
  </xdr:twoCellAnchor>
  <xdr:twoCellAnchor editAs="oneCell">
    <xdr:from>
      <xdr:col>39</xdr:col>
      <xdr:colOff>1666875</xdr:colOff>
      <xdr:row>3</xdr:row>
      <xdr:rowOff>57150</xdr:rowOff>
    </xdr:from>
    <xdr:to>
      <xdr:col>39</xdr:col>
      <xdr:colOff>1847850</xdr:colOff>
      <xdr:row>3</xdr:row>
      <xdr:rowOff>229457</xdr:rowOff>
    </xdr:to>
    <xdr:pic>
      <xdr:nvPicPr>
        <xdr:cNvPr id="43"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7998975" y="733425"/>
          <a:ext cx="180975" cy="172307"/>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B17"/>
  <sheetViews>
    <sheetView topLeftCell="B1" workbookViewId="0">
      <selection activeCell="B1" sqref="B1"/>
    </sheetView>
  </sheetViews>
  <sheetFormatPr defaultRowHeight="15" x14ac:dyDescent="0.25"/>
  <cols>
    <col min="1" max="1" width="55.42578125" style="2" customWidth="1"/>
    <col min="2" max="2" width="80.7109375" style="2" customWidth="1"/>
    <col min="3" max="16384" width="9.140625" style="2"/>
  </cols>
  <sheetData>
    <row r="1" spans="2:2" x14ac:dyDescent="0.25">
      <c r="B1" s="1"/>
    </row>
    <row r="2" spans="2:2" x14ac:dyDescent="0.25">
      <c r="B2" s="1"/>
    </row>
    <row r="3" spans="2:2" x14ac:dyDescent="0.25">
      <c r="B3" s="1"/>
    </row>
    <row r="4" spans="2:2" x14ac:dyDescent="0.25">
      <c r="B4" s="3"/>
    </row>
    <row r="5" spans="2:2" ht="18.75" x14ac:dyDescent="0.3">
      <c r="B5" s="4" t="s">
        <v>166</v>
      </c>
    </row>
    <row r="6" spans="2:2" ht="18.75" x14ac:dyDescent="0.3">
      <c r="B6" s="5" t="s">
        <v>0</v>
      </c>
    </row>
    <row r="7" spans="2:2" x14ac:dyDescent="0.25">
      <c r="B7" s="1"/>
    </row>
    <row r="8" spans="2:2" ht="90" x14ac:dyDescent="0.25">
      <c r="B8" s="6" t="s">
        <v>64</v>
      </c>
    </row>
    <row r="9" spans="2:2" x14ac:dyDescent="0.25">
      <c r="B9" s="1"/>
    </row>
    <row r="10" spans="2:2" x14ac:dyDescent="0.25">
      <c r="B10" s="7" t="s">
        <v>1</v>
      </c>
    </row>
    <row r="11" spans="2:2" x14ac:dyDescent="0.25">
      <c r="B11" s="7"/>
    </row>
    <row r="12" spans="2:2" x14ac:dyDescent="0.25">
      <c r="B12" s="8" t="s">
        <v>2</v>
      </c>
    </row>
    <row r="13" spans="2:2" x14ac:dyDescent="0.25">
      <c r="B13" s="8"/>
    </row>
    <row r="14" spans="2:2" ht="30" x14ac:dyDescent="0.25">
      <c r="B14" s="8" t="s">
        <v>3</v>
      </c>
    </row>
    <row r="15" spans="2:2" x14ac:dyDescent="0.25">
      <c r="B15" s="3"/>
    </row>
    <row r="16" spans="2:2" ht="30" x14ac:dyDescent="0.25">
      <c r="B16" s="8" t="s">
        <v>171</v>
      </c>
    </row>
    <row r="17" spans="1:2" x14ac:dyDescent="0.25">
      <c r="A17" s="79"/>
      <c r="B17" s="80" t="s">
        <v>174</v>
      </c>
    </row>
  </sheetData>
  <hyperlinks>
    <hyperlink ref="B10"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election activeCell="A17" sqref="A17"/>
    </sheetView>
  </sheetViews>
  <sheetFormatPr defaultRowHeight="15" x14ac:dyDescent="0.25"/>
  <cols>
    <col min="1" max="1" width="140.140625" style="2" customWidth="1"/>
    <col min="2" max="16384" width="9.140625" style="2"/>
  </cols>
  <sheetData>
    <row r="1" spans="1:1" ht="18.75" x14ac:dyDescent="0.3">
      <c r="A1" s="81" t="s">
        <v>4</v>
      </c>
    </row>
    <row r="2" spans="1:1" ht="8.25" customHeight="1" x14ac:dyDescent="0.25"/>
    <row r="3" spans="1:1" ht="30" x14ac:dyDescent="0.25">
      <c r="A3" s="82" t="s">
        <v>172</v>
      </c>
    </row>
    <row r="4" spans="1:1" ht="8.25" customHeight="1" x14ac:dyDescent="0.25">
      <c r="A4" s="82"/>
    </row>
    <row r="5" spans="1:1" x14ac:dyDescent="0.25">
      <c r="A5" s="2" t="s">
        <v>173</v>
      </c>
    </row>
    <row r="6" spans="1:1" ht="8.25" customHeight="1" x14ac:dyDescent="0.25"/>
    <row r="7" spans="1:1" ht="15" customHeight="1" x14ac:dyDescent="0.25">
      <c r="A7" s="13" t="s">
        <v>169</v>
      </c>
    </row>
    <row r="8" spans="1:1" x14ac:dyDescent="0.25">
      <c r="A8" s="11" t="s">
        <v>59</v>
      </c>
    </row>
    <row r="9" spans="1:1" x14ac:dyDescent="0.25">
      <c r="A9" s="11" t="s">
        <v>60</v>
      </c>
    </row>
    <row r="10" spans="1:1" ht="30" x14ac:dyDescent="0.25">
      <c r="A10" s="12" t="s">
        <v>62</v>
      </c>
    </row>
    <row r="11" spans="1:1" x14ac:dyDescent="0.25">
      <c r="A11" s="73" t="s">
        <v>168</v>
      </c>
    </row>
    <row r="12" spans="1:1" ht="8.25" customHeight="1" x14ac:dyDescent="0.25">
      <c r="A12" s="73"/>
    </row>
    <row r="13" spans="1:1" ht="30" x14ac:dyDescent="0.25">
      <c r="A13" s="8" t="s">
        <v>5</v>
      </c>
    </row>
    <row r="14" spans="1:1" ht="8.25" customHeight="1" x14ac:dyDescent="0.25"/>
    <row r="15" spans="1:1" x14ac:dyDescent="0.25">
      <c r="A15" s="2" t="s">
        <v>6</v>
      </c>
    </row>
    <row r="16" spans="1:1" ht="8.25" customHeight="1" x14ac:dyDescent="0.25"/>
    <row r="17" spans="1:1" ht="30" x14ac:dyDescent="0.25">
      <c r="A17" s="82" t="s">
        <v>7</v>
      </c>
    </row>
    <row r="18" spans="1:1" ht="8.25" customHeight="1" x14ac:dyDescent="0.25"/>
    <row r="19" spans="1:1" ht="15" customHeight="1" x14ac:dyDescent="0.25">
      <c r="A19" s="2" t="s">
        <v>170</v>
      </c>
    </row>
    <row r="20" spans="1:1" ht="8.25" customHeight="1" x14ac:dyDescent="0.25"/>
    <row r="21" spans="1:1" x14ac:dyDescent="0.25">
      <c r="A21" s="45" t="s">
        <v>8</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1"/>
  <sheetViews>
    <sheetView tabSelected="1" workbookViewId="0">
      <pane xSplit="1" topLeftCell="T1" activePane="topRight" state="frozen"/>
      <selection pane="topRight" activeCell="AA17" sqref="AA17"/>
    </sheetView>
  </sheetViews>
  <sheetFormatPr defaultRowHeight="15" x14ac:dyDescent="0.25"/>
  <cols>
    <col min="1" max="1" width="31" style="18" customWidth="1"/>
    <col min="2" max="2" width="11.5703125" style="18" customWidth="1"/>
    <col min="3" max="3" width="9.140625" style="2"/>
    <col min="4" max="4" width="12.42578125" style="2" customWidth="1"/>
    <col min="5" max="5" width="10" style="2" bestFit="1" customWidth="1"/>
    <col min="6" max="6" width="38.5703125" style="42" bestFit="1" customWidth="1"/>
    <col min="7" max="7" width="20.85546875" style="2" bestFit="1" customWidth="1"/>
    <col min="8" max="8" width="35.85546875" style="2" bestFit="1" customWidth="1"/>
    <col min="9" max="9" width="25.85546875" style="2" customWidth="1"/>
    <col min="10" max="10" width="35.42578125" style="2" customWidth="1"/>
    <col min="11" max="11" width="18.5703125" style="2" bestFit="1" customWidth="1"/>
    <col min="12" max="12" width="51.85546875" style="2" bestFit="1" customWidth="1"/>
    <col min="13" max="13" width="28.28515625" style="2" bestFit="1" customWidth="1"/>
    <col min="14" max="14" width="18" style="2" bestFit="1" customWidth="1"/>
    <col min="15" max="15" width="47.28515625" style="2" bestFit="1" customWidth="1"/>
    <col min="16" max="16" width="42.28515625" style="2" bestFit="1" customWidth="1"/>
    <col min="17" max="17" width="25.28515625" style="2" bestFit="1" customWidth="1"/>
    <col min="18" max="18" width="21.42578125" style="2" bestFit="1" customWidth="1"/>
    <col min="19" max="19" width="22.28515625" style="2" bestFit="1" customWidth="1"/>
    <col min="20" max="20" width="15.5703125" style="2" bestFit="1" customWidth="1"/>
    <col min="21" max="21" width="13.85546875" style="2" bestFit="1" customWidth="1"/>
    <col min="22" max="22" width="20.140625" style="2" bestFit="1" customWidth="1"/>
    <col min="23" max="23" width="11.7109375" style="2" bestFit="1" customWidth="1"/>
    <col min="24" max="24" width="9.7109375" style="2" bestFit="1" customWidth="1"/>
    <col min="25" max="25" width="16.5703125" style="2" bestFit="1" customWidth="1"/>
    <col min="26" max="26" width="34.28515625" style="2" bestFit="1" customWidth="1"/>
    <col min="27" max="27" width="18.5703125" style="2" bestFit="1" customWidth="1"/>
    <col min="28" max="28" width="43" style="2" bestFit="1" customWidth="1"/>
    <col min="29" max="29" width="39.85546875" style="2" bestFit="1" customWidth="1"/>
    <col min="30" max="30" width="20.85546875" style="2" bestFit="1" customWidth="1"/>
    <col min="31" max="31" width="29.140625" style="2" bestFit="1" customWidth="1"/>
    <col min="32" max="32" width="41.140625" style="2" bestFit="1" customWidth="1"/>
    <col min="33" max="33" width="21.85546875" style="2" bestFit="1" customWidth="1"/>
    <col min="34" max="34" width="28.5703125" style="2" bestFit="1" customWidth="1"/>
    <col min="35" max="35" width="25.85546875" style="2" bestFit="1" customWidth="1"/>
    <col min="36" max="36" width="15.28515625" style="2" bestFit="1" customWidth="1"/>
    <col min="37" max="37" width="24.28515625" style="2" bestFit="1" customWidth="1"/>
    <col min="38" max="38" width="20.85546875" style="2" bestFit="1" customWidth="1"/>
    <col min="39" max="39" width="47.28515625" style="2" bestFit="1" customWidth="1"/>
    <col min="40" max="40" width="52.28515625" style="2" bestFit="1" customWidth="1"/>
    <col min="41" max="41" width="21.42578125" style="2" bestFit="1" customWidth="1"/>
    <col min="42" max="42" width="29.85546875" style="2" bestFit="1" customWidth="1"/>
    <col min="43" max="43" width="23.7109375" style="2" bestFit="1" customWidth="1"/>
    <col min="44" max="44" width="46.5703125" style="2" customWidth="1"/>
    <col min="45" max="45" width="47.42578125" style="2" customWidth="1"/>
    <col min="46" max="46" width="44" style="2" bestFit="1" customWidth="1"/>
    <col min="47" max="47" width="31.28515625" style="2" bestFit="1" customWidth="1"/>
    <col min="48" max="48" width="36.28515625" style="2" bestFit="1" customWidth="1"/>
    <col min="49" max="49" width="29.140625" style="2" bestFit="1" customWidth="1"/>
    <col min="50" max="16384" width="9.140625" style="2"/>
  </cols>
  <sheetData>
    <row r="1" spans="1:49" ht="18.75" x14ac:dyDescent="0.3">
      <c r="A1" s="17" t="s">
        <v>65</v>
      </c>
    </row>
    <row r="2" spans="1:49" ht="19.5" thickBot="1" x14ac:dyDescent="0.35">
      <c r="A2" s="17"/>
    </row>
    <row r="3" spans="1:49" x14ac:dyDescent="0.25">
      <c r="A3" s="19"/>
      <c r="B3" s="86" t="s">
        <v>55</v>
      </c>
      <c r="C3" s="86"/>
      <c r="D3" s="86" t="s">
        <v>129</v>
      </c>
      <c r="E3" s="91"/>
      <c r="F3" s="91"/>
      <c r="G3" s="91"/>
      <c r="H3" s="91"/>
      <c r="I3" s="91"/>
      <c r="J3" s="91"/>
      <c r="K3" s="91"/>
      <c r="L3" s="91"/>
      <c r="M3" s="91"/>
      <c r="N3" s="91"/>
      <c r="O3" s="91"/>
      <c r="P3" s="91"/>
      <c r="Q3" s="91"/>
      <c r="R3" s="91"/>
      <c r="S3" s="86" t="s">
        <v>130</v>
      </c>
      <c r="T3" s="86"/>
      <c r="U3" s="86"/>
      <c r="V3" s="86"/>
      <c r="W3" s="86"/>
      <c r="X3" s="86"/>
      <c r="Y3" s="86"/>
      <c r="Z3" s="86"/>
      <c r="AA3" s="86"/>
      <c r="AB3" s="86"/>
      <c r="AC3" s="86"/>
      <c r="AD3" s="86"/>
      <c r="AE3" s="86"/>
      <c r="AF3" s="86"/>
      <c r="AG3" s="86"/>
      <c r="AH3" s="86"/>
      <c r="AI3" s="86"/>
      <c r="AJ3" s="86"/>
      <c r="AK3" s="86" t="s">
        <v>128</v>
      </c>
      <c r="AL3" s="86"/>
      <c r="AM3" s="86"/>
      <c r="AN3" s="86"/>
      <c r="AO3" s="86"/>
      <c r="AP3" s="86"/>
      <c r="AQ3" s="87" t="s">
        <v>140</v>
      </c>
      <c r="AR3" s="87"/>
      <c r="AS3" s="87"/>
      <c r="AT3" s="87"/>
      <c r="AU3" s="87"/>
      <c r="AV3" s="87"/>
      <c r="AW3" s="88"/>
    </row>
    <row r="4" spans="1:49" ht="22.5" customHeight="1" x14ac:dyDescent="0.25">
      <c r="A4" s="20" t="s">
        <v>18</v>
      </c>
      <c r="B4" s="21"/>
      <c r="C4" s="21"/>
      <c r="D4" s="38"/>
      <c r="E4" s="38"/>
      <c r="F4" s="14"/>
      <c r="G4" s="38"/>
      <c r="H4" s="10"/>
      <c r="I4" s="10"/>
      <c r="J4" s="10"/>
      <c r="K4" s="38"/>
      <c r="L4" s="10"/>
      <c r="M4" s="10"/>
      <c r="N4" s="10"/>
      <c r="O4" s="10"/>
      <c r="P4" s="10"/>
      <c r="Q4" s="10"/>
      <c r="R4" s="10"/>
      <c r="S4" s="10"/>
      <c r="T4" s="10"/>
      <c r="U4" s="10"/>
      <c r="V4" s="10"/>
      <c r="W4" s="10"/>
      <c r="X4" s="10"/>
      <c r="Y4" s="10"/>
      <c r="Z4" s="10"/>
      <c r="AA4" s="10"/>
      <c r="AB4" s="10"/>
      <c r="AC4" s="10"/>
      <c r="AD4" s="38"/>
      <c r="AE4" s="38"/>
      <c r="AF4" s="10"/>
      <c r="AG4" s="10"/>
      <c r="AH4" s="10"/>
      <c r="AI4" s="10"/>
      <c r="AJ4" s="10"/>
      <c r="AK4" s="10"/>
      <c r="AL4" s="10"/>
      <c r="AM4" s="10"/>
      <c r="AN4" s="10"/>
      <c r="AO4" s="10"/>
      <c r="AP4" s="10"/>
      <c r="AQ4" s="38"/>
      <c r="AR4" s="10"/>
      <c r="AS4" s="10"/>
      <c r="AT4" s="10"/>
      <c r="AU4" s="10"/>
      <c r="AV4" s="38"/>
      <c r="AW4" s="53"/>
    </row>
    <row r="5" spans="1:49" s="9" customFormat="1" x14ac:dyDescent="0.25">
      <c r="A5" s="22" t="s">
        <v>19</v>
      </c>
      <c r="B5" s="35">
        <v>1</v>
      </c>
      <c r="C5" s="36">
        <v>2</v>
      </c>
      <c r="D5" s="36" t="s">
        <v>70</v>
      </c>
      <c r="E5" s="36" t="s">
        <v>71</v>
      </c>
      <c r="F5" s="15" t="s">
        <v>162</v>
      </c>
      <c r="G5" s="36">
        <v>4</v>
      </c>
      <c r="H5" s="36" t="s">
        <v>53</v>
      </c>
      <c r="I5" s="36" t="s">
        <v>54</v>
      </c>
      <c r="J5" s="36" t="s">
        <v>83</v>
      </c>
      <c r="K5" s="36">
        <v>6</v>
      </c>
      <c r="L5" s="36">
        <v>7</v>
      </c>
      <c r="M5" s="36">
        <v>8</v>
      </c>
      <c r="N5" s="36">
        <v>9</v>
      </c>
      <c r="O5" s="36">
        <v>10</v>
      </c>
      <c r="P5" s="36">
        <v>11</v>
      </c>
      <c r="Q5" s="36">
        <v>12</v>
      </c>
      <c r="R5" s="36">
        <v>13</v>
      </c>
      <c r="S5" s="36" t="s">
        <v>96</v>
      </c>
      <c r="T5" s="85" t="s">
        <v>97</v>
      </c>
      <c r="U5" s="85"/>
      <c r="V5" s="85"/>
      <c r="W5" s="85"/>
      <c r="X5" s="85"/>
      <c r="Y5" s="85"/>
      <c r="Z5" s="85"/>
      <c r="AA5" s="36" t="s">
        <v>105</v>
      </c>
      <c r="AB5" s="36" t="s">
        <v>106</v>
      </c>
      <c r="AC5" s="36">
        <v>15</v>
      </c>
      <c r="AD5" s="36">
        <v>16</v>
      </c>
      <c r="AE5" s="36">
        <v>17</v>
      </c>
      <c r="AF5" s="36">
        <v>18</v>
      </c>
      <c r="AG5" s="36">
        <v>19</v>
      </c>
      <c r="AH5" s="36">
        <v>20</v>
      </c>
      <c r="AI5" s="36" t="s">
        <v>45</v>
      </c>
      <c r="AJ5" s="36" t="s">
        <v>46</v>
      </c>
      <c r="AK5" s="36" t="s">
        <v>131</v>
      </c>
      <c r="AL5" s="85" t="s">
        <v>133</v>
      </c>
      <c r="AM5" s="85"/>
      <c r="AN5" s="85"/>
      <c r="AO5" s="36">
        <v>23</v>
      </c>
      <c r="AP5" s="36">
        <v>24</v>
      </c>
      <c r="AQ5" s="43">
        <v>25</v>
      </c>
      <c r="AR5" s="36">
        <v>26</v>
      </c>
      <c r="AS5" s="36">
        <v>27</v>
      </c>
      <c r="AT5" s="36">
        <v>28</v>
      </c>
      <c r="AU5" s="36">
        <v>29</v>
      </c>
      <c r="AV5" s="36" t="s">
        <v>47</v>
      </c>
      <c r="AW5" s="54" t="s">
        <v>48</v>
      </c>
    </row>
    <row r="6" spans="1:49" ht="45" customHeight="1" x14ac:dyDescent="0.25">
      <c r="A6" s="89"/>
      <c r="B6" s="23" t="s">
        <v>66</v>
      </c>
      <c r="C6" s="10" t="s">
        <v>67</v>
      </c>
      <c r="D6" s="24" t="s">
        <v>49</v>
      </c>
      <c r="E6" s="24" t="s">
        <v>72</v>
      </c>
      <c r="F6" s="44" t="s">
        <v>163</v>
      </c>
      <c r="G6" s="24" t="s">
        <v>165</v>
      </c>
      <c r="H6" s="24" t="s">
        <v>80</v>
      </c>
      <c r="I6" s="24" t="s">
        <v>84</v>
      </c>
      <c r="J6" s="24" t="s">
        <v>81</v>
      </c>
      <c r="K6" s="24" t="s">
        <v>82</v>
      </c>
      <c r="L6" s="24" t="s">
        <v>88</v>
      </c>
      <c r="M6" s="24" t="s">
        <v>89</v>
      </c>
      <c r="N6" s="24" t="s">
        <v>90</v>
      </c>
      <c r="O6" s="24" t="s">
        <v>91</v>
      </c>
      <c r="P6" s="24" t="s">
        <v>92</v>
      </c>
      <c r="Q6" s="24" t="s">
        <v>93</v>
      </c>
      <c r="R6" s="24" t="s">
        <v>94</v>
      </c>
      <c r="S6" s="24" t="s">
        <v>95</v>
      </c>
      <c r="T6" s="84" t="s">
        <v>98</v>
      </c>
      <c r="U6" s="84"/>
      <c r="V6" s="84"/>
      <c r="W6" s="84"/>
      <c r="X6" s="84"/>
      <c r="Y6" s="84"/>
      <c r="Z6" s="84"/>
      <c r="AA6" s="24" t="s">
        <v>164</v>
      </c>
      <c r="AB6" s="24" t="s">
        <v>107</v>
      </c>
      <c r="AC6" s="24" t="s">
        <v>108</v>
      </c>
      <c r="AD6" s="24" t="s">
        <v>109</v>
      </c>
      <c r="AE6" s="24" t="s">
        <v>115</v>
      </c>
      <c r="AF6" s="24" t="s">
        <v>123</v>
      </c>
      <c r="AG6" s="24" t="s">
        <v>124</v>
      </c>
      <c r="AH6" s="24" t="s">
        <v>125</v>
      </c>
      <c r="AI6" s="24" t="s">
        <v>126</v>
      </c>
      <c r="AJ6" s="24" t="s">
        <v>127</v>
      </c>
      <c r="AK6" s="24" t="s">
        <v>132</v>
      </c>
      <c r="AL6" s="84" t="s">
        <v>134</v>
      </c>
      <c r="AM6" s="84"/>
      <c r="AN6" s="84"/>
      <c r="AO6" s="24" t="s">
        <v>138</v>
      </c>
      <c r="AP6" s="24" t="s">
        <v>139</v>
      </c>
      <c r="AQ6" s="24" t="s">
        <v>141</v>
      </c>
      <c r="AR6" s="24" t="s">
        <v>142</v>
      </c>
      <c r="AS6" s="24" t="s">
        <v>143</v>
      </c>
      <c r="AT6" s="24" t="s">
        <v>144</v>
      </c>
      <c r="AU6" s="24" t="s">
        <v>145</v>
      </c>
      <c r="AV6" s="24" t="s">
        <v>146</v>
      </c>
      <c r="AW6" s="55" t="s">
        <v>147</v>
      </c>
    </row>
    <row r="7" spans="1:49" s="9" customFormat="1" ht="15.75" thickBot="1" x14ac:dyDescent="0.3">
      <c r="A7" s="90"/>
      <c r="B7" s="56"/>
      <c r="C7" s="56"/>
      <c r="D7" s="57" t="s">
        <v>24</v>
      </c>
      <c r="E7" s="57" t="s">
        <v>73</v>
      </c>
      <c r="F7" s="58"/>
      <c r="G7" s="25" t="s">
        <v>29</v>
      </c>
      <c r="H7" s="56"/>
      <c r="I7" s="56"/>
      <c r="J7" s="56"/>
      <c r="K7" s="56"/>
      <c r="L7" s="56"/>
      <c r="M7" s="56"/>
      <c r="N7" s="56"/>
      <c r="O7" s="56"/>
      <c r="P7" s="56"/>
      <c r="Q7" s="56"/>
      <c r="R7" s="56"/>
      <c r="S7" s="56"/>
      <c r="T7" s="57" t="s">
        <v>99</v>
      </c>
      <c r="U7" s="57" t="s">
        <v>100</v>
      </c>
      <c r="V7" s="57" t="s">
        <v>101</v>
      </c>
      <c r="W7" s="57" t="s">
        <v>102</v>
      </c>
      <c r="X7" s="57" t="s">
        <v>35</v>
      </c>
      <c r="Y7" s="57" t="s">
        <v>103</v>
      </c>
      <c r="Z7" s="57" t="s">
        <v>104</v>
      </c>
      <c r="AA7" s="56"/>
      <c r="AB7" s="56"/>
      <c r="AC7" s="56"/>
      <c r="AD7" s="57" t="s">
        <v>29</v>
      </c>
      <c r="AE7" s="56"/>
      <c r="AF7" s="56"/>
      <c r="AG7" s="56"/>
      <c r="AH7" s="56"/>
      <c r="AI7" s="56"/>
      <c r="AJ7" s="56"/>
      <c r="AK7" s="56"/>
      <c r="AL7" s="57" t="s">
        <v>137</v>
      </c>
      <c r="AM7" s="57" t="s">
        <v>136</v>
      </c>
      <c r="AN7" s="57" t="s">
        <v>135</v>
      </c>
      <c r="AO7" s="56"/>
      <c r="AP7" s="56"/>
      <c r="AQ7" s="56"/>
      <c r="AR7" s="56"/>
      <c r="AS7" s="56"/>
      <c r="AT7" s="56"/>
      <c r="AU7" s="56"/>
      <c r="AV7" s="56"/>
      <c r="AW7" s="59"/>
    </row>
    <row r="8" spans="1:49" s="9" customFormat="1" x14ac:dyDescent="0.25">
      <c r="A8" s="31" t="s">
        <v>9</v>
      </c>
      <c r="B8" s="32"/>
      <c r="C8" s="60"/>
      <c r="D8" s="60"/>
      <c r="E8" s="60"/>
      <c r="F8" s="61"/>
      <c r="G8" s="60"/>
      <c r="H8" s="60" t="b">
        <f t="shared" ref="H8:H9" si="0">IF(G8="Planned (urgent)", "NA", IF(G8="Emergency","NA", IF(G8="Elective","")))</f>
        <v>0</v>
      </c>
      <c r="I8" s="60" t="b">
        <f t="shared" ref="I8" si="1">IF(G8="Planned (urgent)", "NA", IF(G8="Emergency","NA", IF(G8="Elective","")))</f>
        <v>0</v>
      </c>
      <c r="J8" s="60" t="b">
        <f t="shared" ref="J8" si="2">IF(G8="Planned (urgent)", "NA", IF(G8="Emergency","NA", IF(G8="Elective","")))</f>
        <v>0</v>
      </c>
      <c r="K8" s="60"/>
      <c r="L8" s="60" t="b">
        <f t="shared" ref="L8:L17" si="3">IF(K8="Neuropathy","NA", IF(K8="Other","NA", IF(K8="Ischaemic rest pain","", IF(K8="Diabetic foot sepsis",""))))</f>
        <v>0</v>
      </c>
      <c r="M8" s="60"/>
      <c r="N8" s="60"/>
      <c r="O8" s="60"/>
      <c r="P8" s="60"/>
      <c r="Q8" s="60"/>
      <c r="R8" s="60"/>
      <c r="S8" s="60"/>
      <c r="T8" s="60" t="b">
        <f t="shared" ref="T8:T17" si="4">IF(S8="No","NA", IF(S8="Yes",""))</f>
        <v>0</v>
      </c>
      <c r="U8" s="60" t="b">
        <f t="shared" ref="U8:U17" si="5">IF(S8="No","NA", IF(S8="Yes",""))</f>
        <v>0</v>
      </c>
      <c r="V8" s="60" t="b">
        <f t="shared" ref="V8:V17" si="6">IF(S8="No","NA", IF(S8="Yes",""))</f>
        <v>0</v>
      </c>
      <c r="W8" s="60" t="b">
        <f t="shared" ref="W8:W17" si="7">IF(S8="No","NA", IF(S8="Yes",""))</f>
        <v>0</v>
      </c>
      <c r="X8" s="60" t="b">
        <f t="shared" ref="X8:X17" si="8">IF(S8="No","NA", IF(S8="Yes",""))</f>
        <v>0</v>
      </c>
      <c r="Y8" s="60" t="b">
        <f t="shared" ref="Y8:Y17" si="9">IF(S8="No","NA", IF(S8="Yes",""))</f>
        <v>0</v>
      </c>
      <c r="Z8" s="60" t="b">
        <f t="shared" ref="Z8:Z17" si="10">IF(S8="No","NA", IF(S8="Yes",""))</f>
        <v>0</v>
      </c>
      <c r="AA8" s="60" t="b">
        <f t="shared" ref="AA8" si="11">IF(S8="Yes","NA", IF(S8="No",""))</f>
        <v>0</v>
      </c>
      <c r="AB8" s="60" t="b">
        <f t="shared" ref="AB8:AB17" si="12">IF(AA8="No","NA", IF(AA8="NA","NA", IF(AA8="Yes","")))</f>
        <v>0</v>
      </c>
      <c r="AC8" s="60"/>
      <c r="AD8" s="60"/>
      <c r="AE8" s="60"/>
      <c r="AF8" s="60" t="b">
        <f t="shared" ref="AF8:AF17" si="13">IF(AE8="Consultant","NA", IF(AE8="Trainee with CCT","NA", IF(AE8="Staff grade/Associate specialist","", IF(AE8="Senior specialist trainee","", IF(AE8="Junior specialist trainee","", IF(AE8="Basic grade","", IF(AE8="Other","")))))))</f>
        <v>0</v>
      </c>
      <c r="AG8" s="60"/>
      <c r="AH8" s="60"/>
      <c r="AI8" s="60"/>
      <c r="AJ8" s="60" t="b">
        <f>IF(AI8="Yes","NA", IF(AI8="No",""))</f>
        <v>0</v>
      </c>
      <c r="AK8" s="60"/>
      <c r="AL8" s="60" t="b">
        <f t="shared" ref="AL8:AL17" si="14">IF(AK8="No","NA", IF(AK8="Yes",""))</f>
        <v>0</v>
      </c>
      <c r="AM8" s="60" t="b">
        <f t="shared" ref="AM8" si="15">IF(AK8="No","NA", IF(AK8="Yes",""))</f>
        <v>0</v>
      </c>
      <c r="AN8" s="60" t="b">
        <f t="shared" ref="AN8" si="16">IF(AK8="No","NA", IF(AK8="Yes",""))</f>
        <v>0</v>
      </c>
      <c r="AO8" s="60"/>
      <c r="AP8" s="60"/>
      <c r="AQ8" s="60"/>
      <c r="AR8" s="60" t="b">
        <f t="shared" ref="AR8:AR17" si="17">IF(AQ8="No","NA", IF(AQ8="Yes",""))</f>
        <v>0</v>
      </c>
      <c r="AS8" s="60" t="b">
        <f t="shared" ref="AS8" si="18">IF(AQ8="No","NA", IF(AQ8="Yes",""))</f>
        <v>0</v>
      </c>
      <c r="AT8" s="60" t="b">
        <f t="shared" ref="AT8" si="19">IF(AQ8="No","NA", IF(AQ8="Yes",""))</f>
        <v>0</v>
      </c>
      <c r="AU8" s="60" t="b">
        <f t="shared" ref="AU8" si="20">IF(AQ8="No","NA", IF(AQ8="Yes",""))</f>
        <v>0</v>
      </c>
      <c r="AV8" s="60" t="b">
        <f t="shared" ref="AV8" si="21">IF(AQ8="No","NA", IF(AQ8="Yes",""))</f>
        <v>0</v>
      </c>
      <c r="AW8" s="62" t="b">
        <f t="shared" ref="AW8:AW17" si="22">IF(AV8="No","NA", IF(AV8="NA","NA", IF(AV8="Yes","")))</f>
        <v>0</v>
      </c>
    </row>
    <row r="9" spans="1:49" s="9" customFormat="1" x14ac:dyDescent="0.25">
      <c r="A9" s="26" t="s">
        <v>10</v>
      </c>
      <c r="B9" s="35"/>
      <c r="C9" s="36"/>
      <c r="D9" s="36"/>
      <c r="E9" s="36"/>
      <c r="F9" s="15"/>
      <c r="G9" s="36"/>
      <c r="H9" s="36" t="b">
        <f t="shared" si="0"/>
        <v>0</v>
      </c>
      <c r="I9" s="36" t="b">
        <f t="shared" ref="I9:I17" si="23">IF(G9="Planned (urgent)", "NA", IF(G9="Emergency","NA", IF(G9="Elective","")))</f>
        <v>0</v>
      </c>
      <c r="J9" s="36" t="b">
        <f t="shared" ref="J9:J17" si="24">IF(G9="Planned (urgent)", "NA", IF(G9="Emergency","NA", IF(G9="Elective","")))</f>
        <v>0</v>
      </c>
      <c r="K9" s="36"/>
      <c r="L9" s="36" t="b">
        <f t="shared" si="3"/>
        <v>0</v>
      </c>
      <c r="M9" s="36"/>
      <c r="N9" s="36"/>
      <c r="O9" s="36"/>
      <c r="P9" s="36"/>
      <c r="Q9" s="36"/>
      <c r="R9" s="36"/>
      <c r="S9" s="36"/>
      <c r="T9" s="83" t="b">
        <f t="shared" si="4"/>
        <v>0</v>
      </c>
      <c r="U9" s="83" t="b">
        <f t="shared" si="5"/>
        <v>0</v>
      </c>
      <c r="V9" s="83" t="b">
        <f t="shared" si="6"/>
        <v>0</v>
      </c>
      <c r="W9" s="83" t="b">
        <f t="shared" si="7"/>
        <v>0</v>
      </c>
      <c r="X9" s="83" t="b">
        <f t="shared" si="8"/>
        <v>0</v>
      </c>
      <c r="Y9" s="83" t="b">
        <f t="shared" si="9"/>
        <v>0</v>
      </c>
      <c r="Z9" s="83" t="b">
        <f t="shared" si="10"/>
        <v>0</v>
      </c>
      <c r="AA9" s="36" t="b">
        <f t="shared" ref="AA9:AA11" si="25">IF(S9="Yes","NA", IF(S9="No",""))</f>
        <v>0</v>
      </c>
      <c r="AB9" s="36" t="b">
        <f t="shared" si="12"/>
        <v>0</v>
      </c>
      <c r="AC9" s="36"/>
      <c r="AD9" s="36"/>
      <c r="AE9" s="36"/>
      <c r="AF9" s="36" t="b">
        <f t="shared" si="13"/>
        <v>0</v>
      </c>
      <c r="AG9" s="36"/>
      <c r="AH9" s="36"/>
      <c r="AI9" s="36"/>
      <c r="AJ9" s="36" t="b">
        <f>IF(AI9="Yes","NA", IF(AI9="No",""))</f>
        <v>0</v>
      </c>
      <c r="AK9" s="36"/>
      <c r="AL9" s="36" t="b">
        <f t="shared" si="14"/>
        <v>0</v>
      </c>
      <c r="AM9" s="36" t="b">
        <f t="shared" ref="AM9:AM10" si="26">IF(AK9="No","NA", IF(AK9="Yes",""))</f>
        <v>0</v>
      </c>
      <c r="AN9" s="36" t="b">
        <f t="shared" ref="AN9:AN10" si="27">IF(AK9="No","NA", IF(AK9="Yes",""))</f>
        <v>0</v>
      </c>
      <c r="AO9" s="36"/>
      <c r="AP9" s="36"/>
      <c r="AQ9" s="36"/>
      <c r="AR9" s="36" t="b">
        <f t="shared" si="17"/>
        <v>0</v>
      </c>
      <c r="AS9" s="36" t="b">
        <f t="shared" ref="AS9:AS11" si="28">IF(AQ9="No","NA", IF(AQ9="Yes",""))</f>
        <v>0</v>
      </c>
      <c r="AT9" s="36" t="b">
        <f t="shared" ref="AT9:AT11" si="29">IF(AQ9="No","NA", IF(AQ9="Yes",""))</f>
        <v>0</v>
      </c>
      <c r="AU9" s="36" t="b">
        <f t="shared" ref="AU9:AU11" si="30">IF(AQ9="No","NA", IF(AQ9="Yes",""))</f>
        <v>0</v>
      </c>
      <c r="AV9" s="36" t="b">
        <f t="shared" ref="AV9:AV11" si="31">IF(AQ9="No","NA", IF(AQ9="Yes",""))</f>
        <v>0</v>
      </c>
      <c r="AW9" s="54" t="b">
        <f t="shared" si="22"/>
        <v>0</v>
      </c>
    </row>
    <row r="10" spans="1:49" s="9" customFormat="1" x14ac:dyDescent="0.25">
      <c r="A10" s="26" t="s">
        <v>11</v>
      </c>
      <c r="B10" s="35"/>
      <c r="C10" s="36"/>
      <c r="D10" s="36"/>
      <c r="E10" s="36"/>
      <c r="F10" s="15"/>
      <c r="G10" s="36"/>
      <c r="H10" s="36" t="b">
        <f t="shared" ref="H10" si="32">IF(G10="Planned (urgent)", "NA", IF(G10="Emergency","NA", IF(G10="Elective","")))</f>
        <v>0</v>
      </c>
      <c r="I10" s="36" t="b">
        <f t="shared" si="23"/>
        <v>0</v>
      </c>
      <c r="J10" s="36" t="b">
        <f t="shared" si="24"/>
        <v>0</v>
      </c>
      <c r="K10" s="36"/>
      <c r="L10" s="36" t="b">
        <f t="shared" si="3"/>
        <v>0</v>
      </c>
      <c r="M10" s="36"/>
      <c r="N10" s="36"/>
      <c r="O10" s="36"/>
      <c r="P10" s="36"/>
      <c r="Q10" s="36"/>
      <c r="R10" s="36"/>
      <c r="S10" s="36"/>
      <c r="T10" s="83" t="b">
        <f t="shared" si="4"/>
        <v>0</v>
      </c>
      <c r="U10" s="83" t="b">
        <f t="shared" si="5"/>
        <v>0</v>
      </c>
      <c r="V10" s="83" t="b">
        <f t="shared" si="6"/>
        <v>0</v>
      </c>
      <c r="W10" s="83" t="b">
        <f t="shared" si="7"/>
        <v>0</v>
      </c>
      <c r="X10" s="83" t="b">
        <f t="shared" si="8"/>
        <v>0</v>
      </c>
      <c r="Y10" s="83" t="b">
        <f t="shared" si="9"/>
        <v>0</v>
      </c>
      <c r="Z10" s="83" t="b">
        <f t="shared" si="10"/>
        <v>0</v>
      </c>
      <c r="AA10" s="36" t="b">
        <f t="shared" si="25"/>
        <v>0</v>
      </c>
      <c r="AB10" s="36" t="b">
        <f t="shared" si="12"/>
        <v>0</v>
      </c>
      <c r="AC10" s="36"/>
      <c r="AD10" s="36"/>
      <c r="AE10" s="36"/>
      <c r="AF10" s="36" t="b">
        <f t="shared" si="13"/>
        <v>0</v>
      </c>
      <c r="AG10" s="36"/>
      <c r="AH10" s="36"/>
      <c r="AI10" s="36"/>
      <c r="AJ10" s="36" t="b">
        <f t="shared" ref="AJ10:AJ17" si="33">IF(AI10="Yes","NA", IF(AI10="No",""))</f>
        <v>0</v>
      </c>
      <c r="AK10" s="36"/>
      <c r="AL10" s="36" t="b">
        <f t="shared" si="14"/>
        <v>0</v>
      </c>
      <c r="AM10" s="36" t="b">
        <f t="shared" si="26"/>
        <v>0</v>
      </c>
      <c r="AN10" s="36" t="b">
        <f t="shared" si="27"/>
        <v>0</v>
      </c>
      <c r="AO10" s="36"/>
      <c r="AP10" s="36"/>
      <c r="AQ10" s="36"/>
      <c r="AR10" s="36" t="b">
        <f t="shared" si="17"/>
        <v>0</v>
      </c>
      <c r="AS10" s="36" t="b">
        <f t="shared" si="28"/>
        <v>0</v>
      </c>
      <c r="AT10" s="36" t="b">
        <f t="shared" si="29"/>
        <v>0</v>
      </c>
      <c r="AU10" s="36" t="b">
        <f t="shared" si="30"/>
        <v>0</v>
      </c>
      <c r="AV10" s="36" t="b">
        <f t="shared" si="31"/>
        <v>0</v>
      </c>
      <c r="AW10" s="54" t="b">
        <f t="shared" si="22"/>
        <v>0</v>
      </c>
    </row>
    <row r="11" spans="1:49" s="9" customFormat="1" x14ac:dyDescent="0.25">
      <c r="A11" s="26" t="s">
        <v>12</v>
      </c>
      <c r="B11" s="35"/>
      <c r="C11" s="36"/>
      <c r="D11" s="36"/>
      <c r="E11" s="36"/>
      <c r="F11" s="15"/>
      <c r="G11" s="36"/>
      <c r="H11" s="36" t="b">
        <f t="shared" ref="H11" si="34">IF(G11="Planned (urgent)", "NA", IF(G11="Emergency","NA", IF(G11="Elective","")))</f>
        <v>0</v>
      </c>
      <c r="I11" s="36" t="b">
        <f t="shared" si="23"/>
        <v>0</v>
      </c>
      <c r="J11" s="36" t="b">
        <f t="shared" si="24"/>
        <v>0</v>
      </c>
      <c r="K11" s="36"/>
      <c r="L11" s="36" t="b">
        <f t="shared" si="3"/>
        <v>0</v>
      </c>
      <c r="M11" s="36"/>
      <c r="N11" s="36"/>
      <c r="O11" s="36"/>
      <c r="P11" s="36"/>
      <c r="Q11" s="36"/>
      <c r="R11" s="36"/>
      <c r="S11" s="36"/>
      <c r="T11" s="83" t="b">
        <f t="shared" si="4"/>
        <v>0</v>
      </c>
      <c r="U11" s="83" t="b">
        <f t="shared" si="5"/>
        <v>0</v>
      </c>
      <c r="V11" s="83" t="b">
        <f t="shared" si="6"/>
        <v>0</v>
      </c>
      <c r="W11" s="83" t="b">
        <f t="shared" si="7"/>
        <v>0</v>
      </c>
      <c r="X11" s="83" t="b">
        <f t="shared" si="8"/>
        <v>0</v>
      </c>
      <c r="Y11" s="83" t="b">
        <f t="shared" si="9"/>
        <v>0</v>
      </c>
      <c r="Z11" s="83" t="b">
        <f t="shared" si="10"/>
        <v>0</v>
      </c>
      <c r="AA11" s="36" t="b">
        <f t="shared" si="25"/>
        <v>0</v>
      </c>
      <c r="AB11" s="36" t="b">
        <f t="shared" si="12"/>
        <v>0</v>
      </c>
      <c r="AC11" s="36"/>
      <c r="AD11" s="36"/>
      <c r="AE11" s="36"/>
      <c r="AF11" s="36" t="b">
        <f t="shared" si="13"/>
        <v>0</v>
      </c>
      <c r="AG11" s="36"/>
      <c r="AH11" s="36"/>
      <c r="AI11" s="36"/>
      <c r="AJ11" s="36" t="b">
        <f t="shared" si="33"/>
        <v>0</v>
      </c>
      <c r="AK11" s="36"/>
      <c r="AL11" s="36" t="b">
        <f t="shared" si="14"/>
        <v>0</v>
      </c>
      <c r="AM11" s="36" t="b">
        <f t="shared" ref="AM11:AM17" si="35">IF(AK11="No","NA", IF(AK11="Yes",""))</f>
        <v>0</v>
      </c>
      <c r="AN11" s="36" t="b">
        <f t="shared" ref="AN11:AN17" si="36">IF(AK11="No","NA", IF(AK11="Yes",""))</f>
        <v>0</v>
      </c>
      <c r="AO11" s="36"/>
      <c r="AP11" s="36"/>
      <c r="AQ11" s="36"/>
      <c r="AR11" s="36" t="b">
        <f t="shared" si="17"/>
        <v>0</v>
      </c>
      <c r="AS11" s="36" t="b">
        <f t="shared" si="28"/>
        <v>0</v>
      </c>
      <c r="AT11" s="36" t="b">
        <f t="shared" si="29"/>
        <v>0</v>
      </c>
      <c r="AU11" s="36" t="b">
        <f t="shared" si="30"/>
        <v>0</v>
      </c>
      <c r="AV11" s="36" t="b">
        <f t="shared" si="31"/>
        <v>0</v>
      </c>
      <c r="AW11" s="54" t="b">
        <f t="shared" si="22"/>
        <v>0</v>
      </c>
    </row>
    <row r="12" spans="1:49" s="9" customFormat="1" x14ac:dyDescent="0.25">
      <c r="A12" s="26" t="s">
        <v>13</v>
      </c>
      <c r="B12" s="35"/>
      <c r="C12" s="36"/>
      <c r="D12" s="36"/>
      <c r="E12" s="36"/>
      <c r="F12" s="15"/>
      <c r="G12" s="36"/>
      <c r="H12" s="36" t="b">
        <f t="shared" ref="H12" si="37">IF(G12="Planned (urgent)", "NA", IF(G12="Emergency","NA", IF(G12="Elective","")))</f>
        <v>0</v>
      </c>
      <c r="I12" s="36" t="b">
        <f t="shared" si="23"/>
        <v>0</v>
      </c>
      <c r="J12" s="36" t="b">
        <f t="shared" si="24"/>
        <v>0</v>
      </c>
      <c r="K12" s="36"/>
      <c r="L12" s="36" t="b">
        <f t="shared" si="3"/>
        <v>0</v>
      </c>
      <c r="M12" s="36"/>
      <c r="N12" s="36"/>
      <c r="O12" s="36"/>
      <c r="P12" s="36"/>
      <c r="Q12" s="36"/>
      <c r="R12" s="36"/>
      <c r="S12" s="36"/>
      <c r="T12" s="83" t="b">
        <f t="shared" si="4"/>
        <v>0</v>
      </c>
      <c r="U12" s="83" t="b">
        <f t="shared" si="5"/>
        <v>0</v>
      </c>
      <c r="V12" s="83" t="b">
        <f t="shared" si="6"/>
        <v>0</v>
      </c>
      <c r="W12" s="83" t="b">
        <f t="shared" si="7"/>
        <v>0</v>
      </c>
      <c r="X12" s="83" t="b">
        <f t="shared" si="8"/>
        <v>0</v>
      </c>
      <c r="Y12" s="83" t="b">
        <f t="shared" si="9"/>
        <v>0</v>
      </c>
      <c r="Z12" s="83" t="b">
        <f t="shared" si="10"/>
        <v>0</v>
      </c>
      <c r="AA12" s="36" t="b">
        <f t="shared" ref="AA12:AA17" si="38">IF(S12="Yes","NA", IF(S12="No",""))</f>
        <v>0</v>
      </c>
      <c r="AB12" s="36" t="b">
        <f t="shared" si="12"/>
        <v>0</v>
      </c>
      <c r="AC12" s="36"/>
      <c r="AD12" s="36"/>
      <c r="AE12" s="36"/>
      <c r="AF12" s="36" t="b">
        <f t="shared" si="13"/>
        <v>0</v>
      </c>
      <c r="AG12" s="36"/>
      <c r="AH12" s="36"/>
      <c r="AI12" s="36"/>
      <c r="AJ12" s="36" t="b">
        <f t="shared" si="33"/>
        <v>0</v>
      </c>
      <c r="AK12" s="36"/>
      <c r="AL12" s="36" t="b">
        <f t="shared" si="14"/>
        <v>0</v>
      </c>
      <c r="AM12" s="36" t="b">
        <f t="shared" si="35"/>
        <v>0</v>
      </c>
      <c r="AN12" s="36" t="b">
        <f t="shared" si="36"/>
        <v>0</v>
      </c>
      <c r="AO12" s="36"/>
      <c r="AP12" s="36"/>
      <c r="AQ12" s="36"/>
      <c r="AR12" s="36" t="b">
        <f t="shared" si="17"/>
        <v>0</v>
      </c>
      <c r="AS12" s="36" t="b">
        <f t="shared" ref="AS12:AS17" si="39">IF(AQ12="No","NA", IF(AQ12="Yes",""))</f>
        <v>0</v>
      </c>
      <c r="AT12" s="36" t="b">
        <f t="shared" ref="AT12:AT17" si="40">IF(AQ12="No","NA", IF(AQ12="Yes",""))</f>
        <v>0</v>
      </c>
      <c r="AU12" s="36" t="b">
        <f t="shared" ref="AU12:AU17" si="41">IF(AQ12="No","NA", IF(AQ12="Yes",""))</f>
        <v>0</v>
      </c>
      <c r="AV12" s="36" t="b">
        <f t="shared" ref="AV12:AV17" si="42">IF(AQ12="No","NA", IF(AQ12="Yes",""))</f>
        <v>0</v>
      </c>
      <c r="AW12" s="54" t="b">
        <f t="shared" si="22"/>
        <v>0</v>
      </c>
    </row>
    <row r="13" spans="1:49" s="9" customFormat="1" x14ac:dyDescent="0.25">
      <c r="A13" s="26" t="s">
        <v>14</v>
      </c>
      <c r="B13" s="35"/>
      <c r="C13" s="36"/>
      <c r="D13" s="36"/>
      <c r="E13" s="36"/>
      <c r="F13" s="15"/>
      <c r="G13" s="36"/>
      <c r="H13" s="36" t="b">
        <f t="shared" ref="H13" si="43">IF(G13="Planned (urgent)", "NA", IF(G13="Emergency","NA", IF(G13="Elective","")))</f>
        <v>0</v>
      </c>
      <c r="I13" s="36" t="b">
        <f t="shared" si="23"/>
        <v>0</v>
      </c>
      <c r="J13" s="36" t="b">
        <f t="shared" si="24"/>
        <v>0</v>
      </c>
      <c r="K13" s="36"/>
      <c r="L13" s="36" t="b">
        <f t="shared" si="3"/>
        <v>0</v>
      </c>
      <c r="M13" s="36"/>
      <c r="N13" s="36"/>
      <c r="O13" s="36"/>
      <c r="P13" s="36"/>
      <c r="Q13" s="36"/>
      <c r="R13" s="36"/>
      <c r="S13" s="36"/>
      <c r="T13" s="83" t="b">
        <f t="shared" si="4"/>
        <v>0</v>
      </c>
      <c r="U13" s="83" t="b">
        <f t="shared" si="5"/>
        <v>0</v>
      </c>
      <c r="V13" s="83" t="b">
        <f t="shared" si="6"/>
        <v>0</v>
      </c>
      <c r="W13" s="83" t="b">
        <f t="shared" si="7"/>
        <v>0</v>
      </c>
      <c r="X13" s="83" t="b">
        <f t="shared" si="8"/>
        <v>0</v>
      </c>
      <c r="Y13" s="83" t="b">
        <f t="shared" si="9"/>
        <v>0</v>
      </c>
      <c r="Z13" s="83" t="b">
        <f t="shared" si="10"/>
        <v>0</v>
      </c>
      <c r="AA13" s="36" t="b">
        <f t="shared" si="38"/>
        <v>0</v>
      </c>
      <c r="AB13" s="36" t="b">
        <f t="shared" si="12"/>
        <v>0</v>
      </c>
      <c r="AC13" s="36"/>
      <c r="AD13" s="36"/>
      <c r="AE13" s="36"/>
      <c r="AF13" s="36" t="b">
        <f t="shared" si="13"/>
        <v>0</v>
      </c>
      <c r="AG13" s="36"/>
      <c r="AH13" s="36"/>
      <c r="AI13" s="36"/>
      <c r="AJ13" s="36" t="b">
        <f t="shared" si="33"/>
        <v>0</v>
      </c>
      <c r="AK13" s="36"/>
      <c r="AL13" s="36" t="b">
        <f t="shared" si="14"/>
        <v>0</v>
      </c>
      <c r="AM13" s="36" t="b">
        <f t="shared" si="35"/>
        <v>0</v>
      </c>
      <c r="AN13" s="36" t="b">
        <f t="shared" si="36"/>
        <v>0</v>
      </c>
      <c r="AO13" s="36"/>
      <c r="AP13" s="36"/>
      <c r="AQ13" s="36"/>
      <c r="AR13" s="36" t="b">
        <f t="shared" si="17"/>
        <v>0</v>
      </c>
      <c r="AS13" s="36" t="b">
        <f t="shared" si="39"/>
        <v>0</v>
      </c>
      <c r="AT13" s="36" t="b">
        <f t="shared" si="40"/>
        <v>0</v>
      </c>
      <c r="AU13" s="36" t="b">
        <f t="shared" si="41"/>
        <v>0</v>
      </c>
      <c r="AV13" s="36" t="b">
        <f t="shared" si="42"/>
        <v>0</v>
      </c>
      <c r="AW13" s="54" t="b">
        <f t="shared" si="22"/>
        <v>0</v>
      </c>
    </row>
    <row r="14" spans="1:49" s="9" customFormat="1" x14ac:dyDescent="0.25">
      <c r="A14" s="26" t="s">
        <v>15</v>
      </c>
      <c r="B14" s="35"/>
      <c r="C14" s="36"/>
      <c r="D14" s="36"/>
      <c r="E14" s="36"/>
      <c r="F14" s="15"/>
      <c r="G14" s="36"/>
      <c r="H14" s="36" t="b">
        <f t="shared" ref="H14" si="44">IF(G14="Planned (urgent)", "NA", IF(G14="Emergency","NA", IF(G14="Elective","")))</f>
        <v>0</v>
      </c>
      <c r="I14" s="36" t="b">
        <f t="shared" si="23"/>
        <v>0</v>
      </c>
      <c r="J14" s="36" t="b">
        <f t="shared" si="24"/>
        <v>0</v>
      </c>
      <c r="K14" s="36"/>
      <c r="L14" s="36" t="b">
        <f t="shared" si="3"/>
        <v>0</v>
      </c>
      <c r="M14" s="36"/>
      <c r="N14" s="36"/>
      <c r="O14" s="36"/>
      <c r="P14" s="36"/>
      <c r="Q14" s="36"/>
      <c r="R14" s="36"/>
      <c r="S14" s="36"/>
      <c r="T14" s="83" t="b">
        <f t="shared" si="4"/>
        <v>0</v>
      </c>
      <c r="U14" s="83" t="b">
        <f t="shared" si="5"/>
        <v>0</v>
      </c>
      <c r="V14" s="83" t="b">
        <f t="shared" si="6"/>
        <v>0</v>
      </c>
      <c r="W14" s="83" t="b">
        <f t="shared" si="7"/>
        <v>0</v>
      </c>
      <c r="X14" s="83" t="b">
        <f t="shared" si="8"/>
        <v>0</v>
      </c>
      <c r="Y14" s="83" t="b">
        <f t="shared" si="9"/>
        <v>0</v>
      </c>
      <c r="Z14" s="83" t="b">
        <f t="shared" si="10"/>
        <v>0</v>
      </c>
      <c r="AA14" s="36" t="b">
        <f t="shared" si="38"/>
        <v>0</v>
      </c>
      <c r="AB14" s="36" t="b">
        <f t="shared" si="12"/>
        <v>0</v>
      </c>
      <c r="AC14" s="36"/>
      <c r="AD14" s="36"/>
      <c r="AE14" s="36"/>
      <c r="AF14" s="36" t="b">
        <f t="shared" si="13"/>
        <v>0</v>
      </c>
      <c r="AG14" s="36"/>
      <c r="AH14" s="36"/>
      <c r="AI14" s="36"/>
      <c r="AJ14" s="36" t="b">
        <f t="shared" si="33"/>
        <v>0</v>
      </c>
      <c r="AK14" s="36"/>
      <c r="AL14" s="36" t="b">
        <f t="shared" si="14"/>
        <v>0</v>
      </c>
      <c r="AM14" s="36" t="b">
        <f t="shared" si="35"/>
        <v>0</v>
      </c>
      <c r="AN14" s="36" t="b">
        <f t="shared" si="36"/>
        <v>0</v>
      </c>
      <c r="AO14" s="36"/>
      <c r="AP14" s="36"/>
      <c r="AQ14" s="36"/>
      <c r="AR14" s="36" t="b">
        <f t="shared" si="17"/>
        <v>0</v>
      </c>
      <c r="AS14" s="36" t="b">
        <f t="shared" si="39"/>
        <v>0</v>
      </c>
      <c r="AT14" s="36" t="b">
        <f t="shared" si="40"/>
        <v>0</v>
      </c>
      <c r="AU14" s="36" t="b">
        <f t="shared" si="41"/>
        <v>0</v>
      </c>
      <c r="AV14" s="36" t="b">
        <f t="shared" si="42"/>
        <v>0</v>
      </c>
      <c r="AW14" s="54" t="b">
        <f t="shared" si="22"/>
        <v>0</v>
      </c>
    </row>
    <row r="15" spans="1:49" s="9" customFormat="1" x14ac:dyDescent="0.25">
      <c r="A15" s="26" t="s">
        <v>16</v>
      </c>
      <c r="B15" s="35"/>
      <c r="C15" s="36"/>
      <c r="D15" s="36"/>
      <c r="E15" s="36"/>
      <c r="F15" s="15"/>
      <c r="G15" s="36"/>
      <c r="H15" s="36" t="b">
        <f t="shared" ref="H15" si="45">IF(G15="Planned (urgent)", "NA", IF(G15="Emergency","NA", IF(G15="Elective","")))</f>
        <v>0</v>
      </c>
      <c r="I15" s="36" t="b">
        <f t="shared" si="23"/>
        <v>0</v>
      </c>
      <c r="J15" s="36" t="b">
        <f t="shared" si="24"/>
        <v>0</v>
      </c>
      <c r="K15" s="36"/>
      <c r="L15" s="36" t="b">
        <f t="shared" si="3"/>
        <v>0</v>
      </c>
      <c r="M15" s="36"/>
      <c r="N15" s="36"/>
      <c r="O15" s="36"/>
      <c r="P15" s="36"/>
      <c r="Q15" s="36"/>
      <c r="R15" s="36"/>
      <c r="S15" s="36"/>
      <c r="T15" s="83" t="b">
        <f t="shared" si="4"/>
        <v>0</v>
      </c>
      <c r="U15" s="83" t="b">
        <f t="shared" si="5"/>
        <v>0</v>
      </c>
      <c r="V15" s="83" t="b">
        <f t="shared" si="6"/>
        <v>0</v>
      </c>
      <c r="W15" s="83" t="b">
        <f t="shared" si="7"/>
        <v>0</v>
      </c>
      <c r="X15" s="83" t="b">
        <f t="shared" si="8"/>
        <v>0</v>
      </c>
      <c r="Y15" s="83" t="b">
        <f t="shared" si="9"/>
        <v>0</v>
      </c>
      <c r="Z15" s="83" t="b">
        <f t="shared" si="10"/>
        <v>0</v>
      </c>
      <c r="AA15" s="36" t="b">
        <f t="shared" si="38"/>
        <v>0</v>
      </c>
      <c r="AB15" s="36" t="b">
        <f t="shared" si="12"/>
        <v>0</v>
      </c>
      <c r="AC15" s="36"/>
      <c r="AD15" s="36"/>
      <c r="AE15" s="36"/>
      <c r="AF15" s="36" t="b">
        <f t="shared" si="13"/>
        <v>0</v>
      </c>
      <c r="AG15" s="36"/>
      <c r="AH15" s="36"/>
      <c r="AI15" s="36"/>
      <c r="AJ15" s="36" t="b">
        <f t="shared" si="33"/>
        <v>0</v>
      </c>
      <c r="AK15" s="36"/>
      <c r="AL15" s="36" t="b">
        <f t="shared" si="14"/>
        <v>0</v>
      </c>
      <c r="AM15" s="36" t="b">
        <f t="shared" si="35"/>
        <v>0</v>
      </c>
      <c r="AN15" s="36" t="b">
        <f t="shared" si="36"/>
        <v>0</v>
      </c>
      <c r="AO15" s="36"/>
      <c r="AP15" s="36"/>
      <c r="AQ15" s="36"/>
      <c r="AR15" s="36" t="b">
        <f t="shared" si="17"/>
        <v>0</v>
      </c>
      <c r="AS15" s="36" t="b">
        <f t="shared" si="39"/>
        <v>0</v>
      </c>
      <c r="AT15" s="36" t="b">
        <f t="shared" si="40"/>
        <v>0</v>
      </c>
      <c r="AU15" s="36" t="b">
        <f t="shared" si="41"/>
        <v>0</v>
      </c>
      <c r="AV15" s="36" t="b">
        <f t="shared" si="42"/>
        <v>0</v>
      </c>
      <c r="AW15" s="54" t="b">
        <f t="shared" si="22"/>
        <v>0</v>
      </c>
    </row>
    <row r="16" spans="1:49" s="9" customFormat="1" x14ac:dyDescent="0.25">
      <c r="A16" s="26" t="s">
        <v>17</v>
      </c>
      <c r="B16" s="35"/>
      <c r="C16" s="36"/>
      <c r="D16" s="36"/>
      <c r="E16" s="36"/>
      <c r="F16" s="15"/>
      <c r="G16" s="36"/>
      <c r="H16" s="36" t="b">
        <f t="shared" ref="H16" si="46">IF(G16="Planned (urgent)", "NA", IF(G16="Emergency","NA", IF(G16="Elective","")))</f>
        <v>0</v>
      </c>
      <c r="I16" s="36" t="b">
        <f t="shared" si="23"/>
        <v>0</v>
      </c>
      <c r="J16" s="36" t="b">
        <f t="shared" si="24"/>
        <v>0</v>
      </c>
      <c r="K16" s="36"/>
      <c r="L16" s="36" t="b">
        <f t="shared" si="3"/>
        <v>0</v>
      </c>
      <c r="M16" s="36"/>
      <c r="N16" s="36"/>
      <c r="O16" s="36"/>
      <c r="P16" s="36"/>
      <c r="Q16" s="36"/>
      <c r="R16" s="36"/>
      <c r="S16" s="36"/>
      <c r="T16" s="83" t="b">
        <f t="shared" si="4"/>
        <v>0</v>
      </c>
      <c r="U16" s="83" t="b">
        <f t="shared" si="5"/>
        <v>0</v>
      </c>
      <c r="V16" s="83" t="b">
        <f t="shared" si="6"/>
        <v>0</v>
      </c>
      <c r="W16" s="83" t="b">
        <f t="shared" si="7"/>
        <v>0</v>
      </c>
      <c r="X16" s="83" t="b">
        <f t="shared" si="8"/>
        <v>0</v>
      </c>
      <c r="Y16" s="83" t="b">
        <f t="shared" si="9"/>
        <v>0</v>
      </c>
      <c r="Z16" s="83" t="b">
        <f t="shared" si="10"/>
        <v>0</v>
      </c>
      <c r="AA16" s="36" t="b">
        <f t="shared" si="38"/>
        <v>0</v>
      </c>
      <c r="AB16" s="36" t="b">
        <f t="shared" si="12"/>
        <v>0</v>
      </c>
      <c r="AC16" s="36"/>
      <c r="AD16" s="36"/>
      <c r="AE16" s="36"/>
      <c r="AF16" s="36" t="b">
        <f t="shared" si="13"/>
        <v>0</v>
      </c>
      <c r="AG16" s="36"/>
      <c r="AH16" s="36"/>
      <c r="AI16" s="36"/>
      <c r="AJ16" s="36" t="b">
        <f t="shared" si="33"/>
        <v>0</v>
      </c>
      <c r="AK16" s="36"/>
      <c r="AL16" s="36" t="b">
        <f t="shared" si="14"/>
        <v>0</v>
      </c>
      <c r="AM16" s="36" t="b">
        <f t="shared" si="35"/>
        <v>0</v>
      </c>
      <c r="AN16" s="36" t="b">
        <f t="shared" si="36"/>
        <v>0</v>
      </c>
      <c r="AO16" s="36"/>
      <c r="AP16" s="36"/>
      <c r="AQ16" s="36"/>
      <c r="AR16" s="36" t="b">
        <f t="shared" si="17"/>
        <v>0</v>
      </c>
      <c r="AS16" s="36" t="b">
        <f t="shared" si="39"/>
        <v>0</v>
      </c>
      <c r="AT16" s="36" t="b">
        <f t="shared" si="40"/>
        <v>0</v>
      </c>
      <c r="AU16" s="36" t="b">
        <f t="shared" si="41"/>
        <v>0</v>
      </c>
      <c r="AV16" s="36" t="b">
        <f t="shared" si="42"/>
        <v>0</v>
      </c>
      <c r="AW16" s="54" t="b">
        <f t="shared" si="22"/>
        <v>0</v>
      </c>
    </row>
    <row r="17" spans="1:49" s="9" customFormat="1" ht="45.75" thickBot="1" x14ac:dyDescent="0.3">
      <c r="A17" s="37" t="s">
        <v>63</v>
      </c>
      <c r="B17" s="25"/>
      <c r="C17" s="57"/>
      <c r="D17" s="57"/>
      <c r="E17" s="57"/>
      <c r="F17" s="63"/>
      <c r="G17" s="57"/>
      <c r="H17" s="57" t="b">
        <f t="shared" ref="H17" si="47">IF(G17="Planned (urgent)", "NA", IF(G17="Emergency","NA", IF(G17="Elective","")))</f>
        <v>0</v>
      </c>
      <c r="I17" s="57" t="b">
        <f t="shared" si="23"/>
        <v>0</v>
      </c>
      <c r="J17" s="57" t="b">
        <f t="shared" si="24"/>
        <v>0</v>
      </c>
      <c r="K17" s="57"/>
      <c r="L17" s="57" t="b">
        <f t="shared" si="3"/>
        <v>0</v>
      </c>
      <c r="M17" s="57"/>
      <c r="N17" s="57"/>
      <c r="O17" s="57"/>
      <c r="P17" s="57"/>
      <c r="Q17" s="57"/>
      <c r="R17" s="57"/>
      <c r="S17" s="57"/>
      <c r="T17" s="57" t="b">
        <f t="shared" si="4"/>
        <v>0</v>
      </c>
      <c r="U17" s="57" t="b">
        <f t="shared" si="5"/>
        <v>0</v>
      </c>
      <c r="V17" s="57" t="b">
        <f t="shared" si="6"/>
        <v>0</v>
      </c>
      <c r="W17" s="57" t="b">
        <f t="shared" si="7"/>
        <v>0</v>
      </c>
      <c r="X17" s="57" t="b">
        <f t="shared" si="8"/>
        <v>0</v>
      </c>
      <c r="Y17" s="57" t="b">
        <f t="shared" si="9"/>
        <v>0</v>
      </c>
      <c r="Z17" s="57" t="b">
        <f t="shared" si="10"/>
        <v>0</v>
      </c>
      <c r="AA17" s="57" t="b">
        <f t="shared" si="38"/>
        <v>0</v>
      </c>
      <c r="AB17" s="57" t="b">
        <f t="shared" si="12"/>
        <v>0</v>
      </c>
      <c r="AC17" s="57"/>
      <c r="AD17" s="57"/>
      <c r="AE17" s="57"/>
      <c r="AF17" s="57" t="b">
        <f t="shared" si="13"/>
        <v>0</v>
      </c>
      <c r="AG17" s="57"/>
      <c r="AH17" s="57"/>
      <c r="AI17" s="57"/>
      <c r="AJ17" s="57" t="b">
        <f t="shared" si="33"/>
        <v>0</v>
      </c>
      <c r="AK17" s="57"/>
      <c r="AL17" s="57" t="b">
        <f t="shared" si="14"/>
        <v>0</v>
      </c>
      <c r="AM17" s="57" t="b">
        <f t="shared" si="35"/>
        <v>0</v>
      </c>
      <c r="AN17" s="57" t="b">
        <f t="shared" si="36"/>
        <v>0</v>
      </c>
      <c r="AO17" s="57"/>
      <c r="AP17" s="57"/>
      <c r="AQ17" s="57"/>
      <c r="AR17" s="57" t="b">
        <f t="shared" si="17"/>
        <v>0</v>
      </c>
      <c r="AS17" s="57" t="b">
        <f t="shared" si="39"/>
        <v>0</v>
      </c>
      <c r="AT17" s="57" t="b">
        <f t="shared" si="40"/>
        <v>0</v>
      </c>
      <c r="AU17" s="57" t="b">
        <f t="shared" si="41"/>
        <v>0</v>
      </c>
      <c r="AV17" s="57" t="b">
        <f t="shared" si="42"/>
        <v>0</v>
      </c>
      <c r="AW17" s="64" t="b">
        <f t="shared" si="22"/>
        <v>0</v>
      </c>
    </row>
    <row r="18" spans="1:49" x14ac:dyDescent="0.25">
      <c r="A18" s="67"/>
      <c r="B18" s="68"/>
      <c r="C18" s="69"/>
      <c r="D18" s="69"/>
      <c r="E18" s="69"/>
      <c r="F18" s="70"/>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row>
    <row r="19" spans="1:49" s="45" customFormat="1" x14ac:dyDescent="0.25">
      <c r="A19" s="65" t="s">
        <v>38</v>
      </c>
      <c r="B19" s="66"/>
      <c r="F19" s="46">
        <f>COUNTIF(F8:F17,"Yes")</f>
        <v>0</v>
      </c>
      <c r="H19" s="46">
        <f>COUNTIF(H8:H17,"Yes")</f>
        <v>0</v>
      </c>
      <c r="I19" s="46">
        <f>COUNTIF(I8:I17,"Yes")</f>
        <v>0</v>
      </c>
      <c r="J19" s="46">
        <f>COUNTIF(J8:J17,"Yes")</f>
        <v>0</v>
      </c>
      <c r="L19" s="46">
        <f t="shared" ref="L19:AC19" si="48">COUNTIF(L8:L17,"Yes")</f>
        <v>0</v>
      </c>
      <c r="M19" s="46">
        <f t="shared" si="48"/>
        <v>0</v>
      </c>
      <c r="N19" s="46">
        <f t="shared" si="48"/>
        <v>0</v>
      </c>
      <c r="O19" s="46">
        <f t="shared" si="48"/>
        <v>0</v>
      </c>
      <c r="P19" s="46">
        <f t="shared" si="48"/>
        <v>0</v>
      </c>
      <c r="Q19" s="46">
        <f t="shared" si="48"/>
        <v>0</v>
      </c>
      <c r="R19" s="46">
        <f t="shared" si="48"/>
        <v>0</v>
      </c>
      <c r="S19" s="46">
        <f t="shared" si="48"/>
        <v>0</v>
      </c>
      <c r="T19" s="46">
        <f t="shared" si="48"/>
        <v>0</v>
      </c>
      <c r="U19" s="46">
        <f t="shared" si="48"/>
        <v>0</v>
      </c>
      <c r="V19" s="46">
        <f t="shared" si="48"/>
        <v>0</v>
      </c>
      <c r="W19" s="46">
        <f t="shared" si="48"/>
        <v>0</v>
      </c>
      <c r="X19" s="46">
        <f t="shared" si="48"/>
        <v>0</v>
      </c>
      <c r="Y19" s="46">
        <f t="shared" si="48"/>
        <v>0</v>
      </c>
      <c r="Z19" s="46">
        <f t="shared" si="48"/>
        <v>0</v>
      </c>
      <c r="AA19" s="46">
        <f t="shared" si="48"/>
        <v>0</v>
      </c>
      <c r="AB19" s="46">
        <f t="shared" si="48"/>
        <v>0</v>
      </c>
      <c r="AC19" s="46">
        <f t="shared" si="48"/>
        <v>0</v>
      </c>
      <c r="AF19" s="46">
        <f t="shared" ref="AF19:AW19" si="49">COUNTIF(AF8:AF17,"Yes")</f>
        <v>0</v>
      </c>
      <c r="AG19" s="46">
        <f t="shared" si="49"/>
        <v>0</v>
      </c>
      <c r="AH19" s="46">
        <f t="shared" si="49"/>
        <v>0</v>
      </c>
      <c r="AI19" s="46">
        <f t="shared" si="49"/>
        <v>0</v>
      </c>
      <c r="AJ19" s="46">
        <f t="shared" si="49"/>
        <v>0</v>
      </c>
      <c r="AK19" s="46">
        <f t="shared" si="49"/>
        <v>0</v>
      </c>
      <c r="AL19" s="46">
        <f t="shared" si="49"/>
        <v>0</v>
      </c>
      <c r="AM19" s="46">
        <f t="shared" si="49"/>
        <v>0</v>
      </c>
      <c r="AN19" s="46">
        <f t="shared" si="49"/>
        <v>0</v>
      </c>
      <c r="AO19" s="46">
        <f t="shared" si="49"/>
        <v>0</v>
      </c>
      <c r="AP19" s="46">
        <f t="shared" si="49"/>
        <v>0</v>
      </c>
      <c r="AQ19" s="46">
        <f t="shared" si="49"/>
        <v>0</v>
      </c>
      <c r="AR19" s="46">
        <f t="shared" si="49"/>
        <v>0</v>
      </c>
      <c r="AS19" s="46">
        <f t="shared" si="49"/>
        <v>0</v>
      </c>
      <c r="AT19" s="46">
        <f t="shared" si="49"/>
        <v>0</v>
      </c>
      <c r="AU19" s="46">
        <f t="shared" si="49"/>
        <v>0</v>
      </c>
      <c r="AV19" s="46">
        <f t="shared" si="49"/>
        <v>0</v>
      </c>
      <c r="AW19" s="46">
        <f t="shared" si="49"/>
        <v>0</v>
      </c>
    </row>
    <row r="20" spans="1:49" x14ac:dyDescent="0.25">
      <c r="A20" s="27" t="s">
        <v>57</v>
      </c>
      <c r="B20" s="28"/>
      <c r="F20" s="47" t="str">
        <f>IF(ISERROR(F19/F23),"%",F19/F23*100)</f>
        <v>%</v>
      </c>
      <c r="H20" s="47" t="str">
        <f>IF(ISERROR(H19/H23),"%",H19/H23*100)</f>
        <v>%</v>
      </c>
      <c r="I20" s="47" t="str">
        <f>IF(ISERROR(I19/I23),"%",I19/I23*100)</f>
        <v>%</v>
      </c>
      <c r="J20" s="47" t="str">
        <f>IF(ISERROR(J19/J23),"%",J19/J23*100)</f>
        <v>%</v>
      </c>
      <c r="L20" s="47" t="str">
        <f t="shared" ref="L20:AC20" si="50">IF(ISERROR(L19/L23),"%",L19/L23*100)</f>
        <v>%</v>
      </c>
      <c r="M20" s="47" t="str">
        <f t="shared" si="50"/>
        <v>%</v>
      </c>
      <c r="N20" s="47" t="str">
        <f t="shared" si="50"/>
        <v>%</v>
      </c>
      <c r="O20" s="47" t="str">
        <f t="shared" si="50"/>
        <v>%</v>
      </c>
      <c r="P20" s="47" t="str">
        <f t="shared" si="50"/>
        <v>%</v>
      </c>
      <c r="Q20" s="47" t="str">
        <f t="shared" si="50"/>
        <v>%</v>
      </c>
      <c r="R20" s="47" t="str">
        <f t="shared" si="50"/>
        <v>%</v>
      </c>
      <c r="S20" s="47" t="str">
        <f t="shared" si="50"/>
        <v>%</v>
      </c>
      <c r="T20" s="47" t="str">
        <f t="shared" si="50"/>
        <v>%</v>
      </c>
      <c r="U20" s="47" t="str">
        <f t="shared" si="50"/>
        <v>%</v>
      </c>
      <c r="V20" s="47" t="str">
        <f t="shared" si="50"/>
        <v>%</v>
      </c>
      <c r="W20" s="47" t="str">
        <f t="shared" si="50"/>
        <v>%</v>
      </c>
      <c r="X20" s="47" t="str">
        <f t="shared" si="50"/>
        <v>%</v>
      </c>
      <c r="Y20" s="47" t="str">
        <f t="shared" si="50"/>
        <v>%</v>
      </c>
      <c r="Z20" s="47" t="str">
        <f t="shared" si="50"/>
        <v>%</v>
      </c>
      <c r="AA20" s="47" t="str">
        <f t="shared" si="50"/>
        <v>%</v>
      </c>
      <c r="AB20" s="47" t="str">
        <f t="shared" si="50"/>
        <v>%</v>
      </c>
      <c r="AC20" s="47" t="str">
        <f t="shared" si="50"/>
        <v>%</v>
      </c>
      <c r="AF20" s="47" t="str">
        <f t="shared" ref="AF20:AW20" si="51">IF(ISERROR(AF19/AF23),"%",AF19/AF23*100)</f>
        <v>%</v>
      </c>
      <c r="AG20" s="47" t="str">
        <f t="shared" si="51"/>
        <v>%</v>
      </c>
      <c r="AH20" s="47" t="str">
        <f t="shared" si="51"/>
        <v>%</v>
      </c>
      <c r="AI20" s="47" t="str">
        <f t="shared" si="51"/>
        <v>%</v>
      </c>
      <c r="AJ20" s="47" t="str">
        <f t="shared" si="51"/>
        <v>%</v>
      </c>
      <c r="AK20" s="47" t="str">
        <f t="shared" si="51"/>
        <v>%</v>
      </c>
      <c r="AL20" s="47" t="str">
        <f t="shared" si="51"/>
        <v>%</v>
      </c>
      <c r="AM20" s="47" t="str">
        <f t="shared" si="51"/>
        <v>%</v>
      </c>
      <c r="AN20" s="47" t="str">
        <f t="shared" si="51"/>
        <v>%</v>
      </c>
      <c r="AO20" s="47" t="str">
        <f t="shared" si="51"/>
        <v>%</v>
      </c>
      <c r="AP20" s="47" t="str">
        <f t="shared" si="51"/>
        <v>%</v>
      </c>
      <c r="AQ20" s="47" t="str">
        <f t="shared" si="51"/>
        <v>%</v>
      </c>
      <c r="AR20" s="47" t="str">
        <f t="shared" si="51"/>
        <v>%</v>
      </c>
      <c r="AS20" s="47" t="str">
        <f t="shared" si="51"/>
        <v>%</v>
      </c>
      <c r="AT20" s="47" t="str">
        <f t="shared" si="51"/>
        <v>%</v>
      </c>
      <c r="AU20" s="47" t="str">
        <f t="shared" si="51"/>
        <v>%</v>
      </c>
      <c r="AV20" s="47" t="str">
        <f t="shared" si="51"/>
        <v>%</v>
      </c>
      <c r="AW20" s="47" t="str">
        <f t="shared" si="51"/>
        <v>%</v>
      </c>
    </row>
    <row r="21" spans="1:49" s="45" customFormat="1" x14ac:dyDescent="0.25">
      <c r="A21" s="29" t="s">
        <v>39</v>
      </c>
      <c r="B21" s="30"/>
      <c r="F21" s="46">
        <f>COUNTIF(F8:F17, "no")</f>
        <v>0</v>
      </c>
      <c r="H21" s="46">
        <f>COUNTIF(H8:H17, "no")</f>
        <v>0</v>
      </c>
      <c r="I21" s="46">
        <f>COUNTIF(I8:I17, "no")</f>
        <v>0</v>
      </c>
      <c r="J21" s="46">
        <f>COUNTIF(J8:J17, "no")</f>
        <v>0</v>
      </c>
      <c r="L21" s="46">
        <f t="shared" ref="L21:AC21" si="52">COUNTIF(L8:L17, "no")</f>
        <v>0</v>
      </c>
      <c r="M21" s="46">
        <f t="shared" si="52"/>
        <v>0</v>
      </c>
      <c r="N21" s="46">
        <f t="shared" si="52"/>
        <v>0</v>
      </c>
      <c r="O21" s="46">
        <f t="shared" si="52"/>
        <v>0</v>
      </c>
      <c r="P21" s="46">
        <f t="shared" si="52"/>
        <v>0</v>
      </c>
      <c r="Q21" s="46">
        <f t="shared" si="52"/>
        <v>0</v>
      </c>
      <c r="R21" s="46">
        <f t="shared" si="52"/>
        <v>0</v>
      </c>
      <c r="S21" s="46">
        <f t="shared" si="52"/>
        <v>0</v>
      </c>
      <c r="T21" s="46">
        <f t="shared" si="52"/>
        <v>0</v>
      </c>
      <c r="U21" s="46">
        <f t="shared" si="52"/>
        <v>0</v>
      </c>
      <c r="V21" s="46">
        <f t="shared" si="52"/>
        <v>0</v>
      </c>
      <c r="W21" s="46">
        <f t="shared" si="52"/>
        <v>0</v>
      </c>
      <c r="X21" s="46">
        <f t="shared" si="52"/>
        <v>0</v>
      </c>
      <c r="Y21" s="46">
        <f t="shared" si="52"/>
        <v>0</v>
      </c>
      <c r="Z21" s="46">
        <f t="shared" si="52"/>
        <v>0</v>
      </c>
      <c r="AA21" s="46">
        <f t="shared" si="52"/>
        <v>0</v>
      </c>
      <c r="AB21" s="46">
        <f t="shared" si="52"/>
        <v>0</v>
      </c>
      <c r="AC21" s="46">
        <f t="shared" si="52"/>
        <v>0</v>
      </c>
      <c r="AF21" s="46">
        <f t="shared" ref="AF21:AW21" si="53">COUNTIF(AF8:AF17, "no")</f>
        <v>0</v>
      </c>
      <c r="AG21" s="46">
        <f t="shared" si="53"/>
        <v>0</v>
      </c>
      <c r="AH21" s="46">
        <f t="shared" si="53"/>
        <v>0</v>
      </c>
      <c r="AI21" s="46">
        <f t="shared" si="53"/>
        <v>0</v>
      </c>
      <c r="AJ21" s="46">
        <f t="shared" si="53"/>
        <v>0</v>
      </c>
      <c r="AK21" s="46">
        <f t="shared" si="53"/>
        <v>0</v>
      </c>
      <c r="AL21" s="46">
        <f t="shared" si="53"/>
        <v>0</v>
      </c>
      <c r="AM21" s="46">
        <f t="shared" si="53"/>
        <v>0</v>
      </c>
      <c r="AN21" s="46">
        <f t="shared" si="53"/>
        <v>0</v>
      </c>
      <c r="AO21" s="46">
        <f t="shared" si="53"/>
        <v>0</v>
      </c>
      <c r="AP21" s="46">
        <f t="shared" si="53"/>
        <v>0</v>
      </c>
      <c r="AQ21" s="46">
        <f t="shared" si="53"/>
        <v>0</v>
      </c>
      <c r="AR21" s="46">
        <f t="shared" si="53"/>
        <v>0</v>
      </c>
      <c r="AS21" s="46">
        <f t="shared" si="53"/>
        <v>0</v>
      </c>
      <c r="AT21" s="46">
        <f t="shared" si="53"/>
        <v>0</v>
      </c>
      <c r="AU21" s="46">
        <f t="shared" si="53"/>
        <v>0</v>
      </c>
      <c r="AV21" s="46">
        <f t="shared" si="53"/>
        <v>0</v>
      </c>
      <c r="AW21" s="46">
        <f t="shared" si="53"/>
        <v>0</v>
      </c>
    </row>
    <row r="22" spans="1:49" x14ac:dyDescent="0.25">
      <c r="A22" s="27" t="s">
        <v>40</v>
      </c>
      <c r="B22" s="28"/>
      <c r="F22" s="47" t="str">
        <f>IF(ISERROR(F21/F23),"%",F21/F23*100)</f>
        <v>%</v>
      </c>
      <c r="H22" s="47" t="str">
        <f>IF(ISERROR(H21/H23),"%",H21/H23*100)</f>
        <v>%</v>
      </c>
      <c r="I22" s="47" t="str">
        <f>IF(ISERROR(I21/I23),"%",I21/I23*100)</f>
        <v>%</v>
      </c>
      <c r="J22" s="47" t="str">
        <f>IF(ISERROR(J21/J23),"%",J21/J23*100)</f>
        <v>%</v>
      </c>
      <c r="L22" s="47" t="str">
        <f t="shared" ref="L22:AC22" si="54">IF(ISERROR(L21/L23),"%",L21/L23*100)</f>
        <v>%</v>
      </c>
      <c r="M22" s="47" t="str">
        <f t="shared" si="54"/>
        <v>%</v>
      </c>
      <c r="N22" s="47" t="str">
        <f t="shared" si="54"/>
        <v>%</v>
      </c>
      <c r="O22" s="47" t="str">
        <f t="shared" si="54"/>
        <v>%</v>
      </c>
      <c r="P22" s="47" t="str">
        <f t="shared" si="54"/>
        <v>%</v>
      </c>
      <c r="Q22" s="47" t="str">
        <f t="shared" si="54"/>
        <v>%</v>
      </c>
      <c r="R22" s="47" t="str">
        <f t="shared" si="54"/>
        <v>%</v>
      </c>
      <c r="S22" s="47" t="str">
        <f t="shared" si="54"/>
        <v>%</v>
      </c>
      <c r="T22" s="47" t="str">
        <f t="shared" si="54"/>
        <v>%</v>
      </c>
      <c r="U22" s="47" t="str">
        <f t="shared" si="54"/>
        <v>%</v>
      </c>
      <c r="V22" s="47" t="str">
        <f t="shared" si="54"/>
        <v>%</v>
      </c>
      <c r="W22" s="47" t="str">
        <f t="shared" si="54"/>
        <v>%</v>
      </c>
      <c r="X22" s="47" t="str">
        <f t="shared" si="54"/>
        <v>%</v>
      </c>
      <c r="Y22" s="47" t="str">
        <f t="shared" si="54"/>
        <v>%</v>
      </c>
      <c r="Z22" s="47" t="str">
        <f t="shared" si="54"/>
        <v>%</v>
      </c>
      <c r="AA22" s="47" t="str">
        <f t="shared" si="54"/>
        <v>%</v>
      </c>
      <c r="AB22" s="47" t="str">
        <f t="shared" si="54"/>
        <v>%</v>
      </c>
      <c r="AC22" s="47" t="str">
        <f t="shared" si="54"/>
        <v>%</v>
      </c>
      <c r="AF22" s="47" t="str">
        <f t="shared" ref="AF22:AW22" si="55">IF(ISERROR(AF21/AF23),"%",AF21/AF23*100)</f>
        <v>%</v>
      </c>
      <c r="AG22" s="47" t="str">
        <f t="shared" si="55"/>
        <v>%</v>
      </c>
      <c r="AH22" s="47" t="str">
        <f t="shared" si="55"/>
        <v>%</v>
      </c>
      <c r="AI22" s="47" t="str">
        <f t="shared" si="55"/>
        <v>%</v>
      </c>
      <c r="AJ22" s="47" t="str">
        <f t="shared" si="55"/>
        <v>%</v>
      </c>
      <c r="AK22" s="47" t="str">
        <f t="shared" si="55"/>
        <v>%</v>
      </c>
      <c r="AL22" s="47" t="str">
        <f t="shared" si="55"/>
        <v>%</v>
      </c>
      <c r="AM22" s="47" t="str">
        <f t="shared" si="55"/>
        <v>%</v>
      </c>
      <c r="AN22" s="47" t="str">
        <f t="shared" si="55"/>
        <v>%</v>
      </c>
      <c r="AO22" s="47" t="str">
        <f t="shared" si="55"/>
        <v>%</v>
      </c>
      <c r="AP22" s="47" t="str">
        <f t="shared" si="55"/>
        <v>%</v>
      </c>
      <c r="AQ22" s="47" t="str">
        <f t="shared" si="55"/>
        <v>%</v>
      </c>
      <c r="AR22" s="47" t="str">
        <f t="shared" si="55"/>
        <v>%</v>
      </c>
      <c r="AS22" s="47" t="str">
        <f t="shared" si="55"/>
        <v>%</v>
      </c>
      <c r="AT22" s="47" t="str">
        <f t="shared" si="55"/>
        <v>%</v>
      </c>
      <c r="AU22" s="47" t="str">
        <f t="shared" si="55"/>
        <v>%</v>
      </c>
      <c r="AV22" s="47" t="str">
        <f t="shared" si="55"/>
        <v>%</v>
      </c>
      <c r="AW22" s="47" t="str">
        <f t="shared" si="55"/>
        <v>%</v>
      </c>
    </row>
    <row r="23" spans="1:49" s="45" customFormat="1" x14ac:dyDescent="0.25">
      <c r="A23" s="29" t="s">
        <v>43</v>
      </c>
      <c r="B23" s="30"/>
      <c r="F23" s="46">
        <f>SUM(F19+F21)</f>
        <v>0</v>
      </c>
      <c r="H23" s="46">
        <f>SUM(H19+H21)</f>
        <v>0</v>
      </c>
      <c r="I23" s="46">
        <f>SUM(I19+I21)</f>
        <v>0</v>
      </c>
      <c r="J23" s="46">
        <f>SUM(J19+J21)</f>
        <v>0</v>
      </c>
      <c r="L23" s="46">
        <f t="shared" ref="L23:AC23" si="56">SUM(L19+L21)</f>
        <v>0</v>
      </c>
      <c r="M23" s="46">
        <f t="shared" si="56"/>
        <v>0</v>
      </c>
      <c r="N23" s="46">
        <f t="shared" si="56"/>
        <v>0</v>
      </c>
      <c r="O23" s="46">
        <f t="shared" si="56"/>
        <v>0</v>
      </c>
      <c r="P23" s="46">
        <f t="shared" si="56"/>
        <v>0</v>
      </c>
      <c r="Q23" s="46">
        <f t="shared" si="56"/>
        <v>0</v>
      </c>
      <c r="R23" s="46">
        <f t="shared" si="56"/>
        <v>0</v>
      </c>
      <c r="S23" s="46">
        <f t="shared" si="56"/>
        <v>0</v>
      </c>
      <c r="T23" s="46">
        <f t="shared" si="56"/>
        <v>0</v>
      </c>
      <c r="U23" s="46">
        <f t="shared" si="56"/>
        <v>0</v>
      </c>
      <c r="V23" s="46">
        <f t="shared" si="56"/>
        <v>0</v>
      </c>
      <c r="W23" s="46">
        <f t="shared" si="56"/>
        <v>0</v>
      </c>
      <c r="X23" s="46">
        <f t="shared" si="56"/>
        <v>0</v>
      </c>
      <c r="Y23" s="46">
        <f t="shared" si="56"/>
        <v>0</v>
      </c>
      <c r="Z23" s="46">
        <f t="shared" si="56"/>
        <v>0</v>
      </c>
      <c r="AA23" s="46">
        <f t="shared" si="56"/>
        <v>0</v>
      </c>
      <c r="AB23" s="46">
        <f t="shared" si="56"/>
        <v>0</v>
      </c>
      <c r="AC23" s="46">
        <f t="shared" si="56"/>
        <v>0</v>
      </c>
      <c r="AF23" s="46">
        <f t="shared" ref="AF23:AW23" si="57">SUM(AF19+AF21)</f>
        <v>0</v>
      </c>
      <c r="AG23" s="46">
        <f t="shared" si="57"/>
        <v>0</v>
      </c>
      <c r="AH23" s="46">
        <f t="shared" si="57"/>
        <v>0</v>
      </c>
      <c r="AI23" s="46">
        <f t="shared" si="57"/>
        <v>0</v>
      </c>
      <c r="AJ23" s="46">
        <f t="shared" si="57"/>
        <v>0</v>
      </c>
      <c r="AK23" s="46">
        <f t="shared" si="57"/>
        <v>0</v>
      </c>
      <c r="AL23" s="46">
        <f t="shared" si="57"/>
        <v>0</v>
      </c>
      <c r="AM23" s="46">
        <f t="shared" si="57"/>
        <v>0</v>
      </c>
      <c r="AN23" s="46">
        <f t="shared" si="57"/>
        <v>0</v>
      </c>
      <c r="AO23" s="46">
        <f t="shared" si="57"/>
        <v>0</v>
      </c>
      <c r="AP23" s="46">
        <f t="shared" si="57"/>
        <v>0</v>
      </c>
      <c r="AQ23" s="46">
        <f t="shared" si="57"/>
        <v>0</v>
      </c>
      <c r="AR23" s="46">
        <f t="shared" si="57"/>
        <v>0</v>
      </c>
      <c r="AS23" s="46">
        <f t="shared" si="57"/>
        <v>0</v>
      </c>
      <c r="AT23" s="46">
        <f t="shared" si="57"/>
        <v>0</v>
      </c>
      <c r="AU23" s="46">
        <f t="shared" si="57"/>
        <v>0</v>
      </c>
      <c r="AV23" s="46">
        <f t="shared" si="57"/>
        <v>0</v>
      </c>
      <c r="AW23" s="46">
        <f t="shared" si="57"/>
        <v>0</v>
      </c>
    </row>
    <row r="24" spans="1:49" x14ac:dyDescent="0.25">
      <c r="A24" s="27" t="s">
        <v>58</v>
      </c>
      <c r="B24" s="28"/>
      <c r="F24" s="47">
        <f>F28+F29</f>
        <v>10</v>
      </c>
      <c r="H24" s="47">
        <f>H28+H29</f>
        <v>10</v>
      </c>
      <c r="I24" s="47">
        <f>I28+I29</f>
        <v>10</v>
      </c>
      <c r="J24" s="47">
        <f>J28+J29</f>
        <v>10</v>
      </c>
      <c r="L24" s="47">
        <f t="shared" ref="L24:AC24" si="58">L28+L29</f>
        <v>10</v>
      </c>
      <c r="M24" s="47">
        <f t="shared" si="58"/>
        <v>10</v>
      </c>
      <c r="N24" s="47">
        <f t="shared" si="58"/>
        <v>10</v>
      </c>
      <c r="O24" s="47">
        <f t="shared" si="58"/>
        <v>10</v>
      </c>
      <c r="P24" s="47">
        <f t="shared" si="58"/>
        <v>10</v>
      </c>
      <c r="Q24" s="47">
        <f t="shared" si="58"/>
        <v>10</v>
      </c>
      <c r="R24" s="47">
        <f t="shared" si="58"/>
        <v>10</v>
      </c>
      <c r="S24" s="47">
        <f t="shared" si="58"/>
        <v>10</v>
      </c>
      <c r="T24" s="47">
        <f t="shared" si="58"/>
        <v>10</v>
      </c>
      <c r="U24" s="47">
        <f t="shared" si="58"/>
        <v>10</v>
      </c>
      <c r="V24" s="47">
        <f t="shared" si="58"/>
        <v>10</v>
      </c>
      <c r="W24" s="47">
        <f t="shared" si="58"/>
        <v>10</v>
      </c>
      <c r="X24" s="47">
        <f t="shared" si="58"/>
        <v>10</v>
      </c>
      <c r="Y24" s="47">
        <f t="shared" si="58"/>
        <v>10</v>
      </c>
      <c r="Z24" s="47">
        <f t="shared" si="58"/>
        <v>10</v>
      </c>
      <c r="AA24" s="47">
        <f t="shared" si="58"/>
        <v>10</v>
      </c>
      <c r="AB24" s="47">
        <f t="shared" si="58"/>
        <v>10</v>
      </c>
      <c r="AC24" s="47">
        <f t="shared" si="58"/>
        <v>10</v>
      </c>
      <c r="AF24" s="47">
        <f t="shared" ref="AF24:AW24" si="59">AF28+AF29</f>
        <v>10</v>
      </c>
      <c r="AG24" s="47">
        <f t="shared" si="59"/>
        <v>10</v>
      </c>
      <c r="AH24" s="47">
        <f t="shared" si="59"/>
        <v>10</v>
      </c>
      <c r="AI24" s="47">
        <f t="shared" si="59"/>
        <v>10</v>
      </c>
      <c r="AJ24" s="47">
        <f t="shared" si="59"/>
        <v>10</v>
      </c>
      <c r="AK24" s="47">
        <f t="shared" si="59"/>
        <v>10</v>
      </c>
      <c r="AL24" s="47">
        <f t="shared" si="59"/>
        <v>10</v>
      </c>
      <c r="AM24" s="47">
        <f t="shared" si="59"/>
        <v>10</v>
      </c>
      <c r="AN24" s="47">
        <f t="shared" si="59"/>
        <v>10</v>
      </c>
      <c r="AO24" s="47">
        <f t="shared" si="59"/>
        <v>10</v>
      </c>
      <c r="AP24" s="47">
        <f t="shared" si="59"/>
        <v>10</v>
      </c>
      <c r="AQ24" s="47">
        <f t="shared" si="59"/>
        <v>10</v>
      </c>
      <c r="AR24" s="47">
        <f t="shared" si="59"/>
        <v>10</v>
      </c>
      <c r="AS24" s="47">
        <f t="shared" si="59"/>
        <v>10</v>
      </c>
      <c r="AT24" s="47">
        <f t="shared" si="59"/>
        <v>10</v>
      </c>
      <c r="AU24" s="47">
        <f t="shared" si="59"/>
        <v>10</v>
      </c>
      <c r="AV24" s="47">
        <f t="shared" si="59"/>
        <v>10</v>
      </c>
      <c r="AW24" s="47">
        <f t="shared" si="59"/>
        <v>10</v>
      </c>
    </row>
    <row r="25" spans="1:49" x14ac:dyDescent="0.25">
      <c r="A25" s="27" t="s">
        <v>41</v>
      </c>
      <c r="B25" s="28"/>
      <c r="F25" s="47">
        <f>COUNTIF(F8:F17,"NA")</f>
        <v>0</v>
      </c>
      <c r="H25" s="47">
        <f>COUNTIF(H8:H17,"NA")</f>
        <v>0</v>
      </c>
      <c r="I25" s="47">
        <f>COUNTIF(I8:I17,"NA")</f>
        <v>0</v>
      </c>
      <c r="J25" s="47">
        <f>COUNTIF(J8:J17,"NA")</f>
        <v>0</v>
      </c>
      <c r="L25" s="47">
        <f t="shared" ref="L25:AC25" si="60">COUNTIF(L8:L17,"NA")</f>
        <v>0</v>
      </c>
      <c r="M25" s="47">
        <f t="shared" si="60"/>
        <v>0</v>
      </c>
      <c r="N25" s="47">
        <f t="shared" si="60"/>
        <v>0</v>
      </c>
      <c r="O25" s="47">
        <f t="shared" si="60"/>
        <v>0</v>
      </c>
      <c r="P25" s="47">
        <f t="shared" si="60"/>
        <v>0</v>
      </c>
      <c r="Q25" s="47">
        <f t="shared" si="60"/>
        <v>0</v>
      </c>
      <c r="R25" s="47">
        <f t="shared" si="60"/>
        <v>0</v>
      </c>
      <c r="S25" s="47">
        <f t="shared" si="60"/>
        <v>0</v>
      </c>
      <c r="T25" s="47">
        <f t="shared" si="60"/>
        <v>0</v>
      </c>
      <c r="U25" s="47">
        <f t="shared" si="60"/>
        <v>0</v>
      </c>
      <c r="V25" s="47">
        <f t="shared" si="60"/>
        <v>0</v>
      </c>
      <c r="W25" s="47">
        <f t="shared" si="60"/>
        <v>0</v>
      </c>
      <c r="X25" s="47">
        <f t="shared" si="60"/>
        <v>0</v>
      </c>
      <c r="Y25" s="47">
        <f t="shared" si="60"/>
        <v>0</v>
      </c>
      <c r="Z25" s="47">
        <f t="shared" si="60"/>
        <v>0</v>
      </c>
      <c r="AA25" s="47">
        <f t="shared" si="60"/>
        <v>0</v>
      </c>
      <c r="AB25" s="47">
        <f t="shared" si="60"/>
        <v>0</v>
      </c>
      <c r="AC25" s="47">
        <f t="shared" si="60"/>
        <v>0</v>
      </c>
      <c r="AF25" s="47">
        <f t="shared" ref="AF25:AW25" si="61">COUNTIF(AF8:AF17,"NA")</f>
        <v>0</v>
      </c>
      <c r="AG25" s="47">
        <f t="shared" si="61"/>
        <v>0</v>
      </c>
      <c r="AH25" s="47">
        <f t="shared" si="61"/>
        <v>0</v>
      </c>
      <c r="AI25" s="47">
        <f t="shared" si="61"/>
        <v>0</v>
      </c>
      <c r="AJ25" s="47">
        <f t="shared" si="61"/>
        <v>0</v>
      </c>
      <c r="AK25" s="47">
        <f t="shared" si="61"/>
        <v>0</v>
      </c>
      <c r="AL25" s="47">
        <f t="shared" si="61"/>
        <v>0</v>
      </c>
      <c r="AM25" s="47">
        <f t="shared" si="61"/>
        <v>0</v>
      </c>
      <c r="AN25" s="47">
        <f t="shared" si="61"/>
        <v>0</v>
      </c>
      <c r="AO25" s="47">
        <f t="shared" si="61"/>
        <v>0</v>
      </c>
      <c r="AP25" s="47">
        <f t="shared" si="61"/>
        <v>0</v>
      </c>
      <c r="AQ25" s="47">
        <f t="shared" si="61"/>
        <v>0</v>
      </c>
      <c r="AR25" s="47">
        <f t="shared" si="61"/>
        <v>0</v>
      </c>
      <c r="AS25" s="47">
        <f t="shared" si="61"/>
        <v>0</v>
      </c>
      <c r="AT25" s="47">
        <f t="shared" si="61"/>
        <v>0</v>
      </c>
      <c r="AU25" s="47">
        <f t="shared" si="61"/>
        <v>0</v>
      </c>
      <c r="AV25" s="47">
        <f t="shared" si="61"/>
        <v>0</v>
      </c>
      <c r="AW25" s="47">
        <f t="shared" si="61"/>
        <v>0</v>
      </c>
    </row>
    <row r="26" spans="1:49" s="45" customFormat="1" x14ac:dyDescent="0.25">
      <c r="A26" s="33" t="s">
        <v>61</v>
      </c>
      <c r="B26" s="34"/>
      <c r="C26" s="71"/>
      <c r="D26" s="71"/>
      <c r="E26" s="71"/>
      <c r="F26" s="72">
        <f>F19+F21+F24+F25</f>
        <v>10</v>
      </c>
      <c r="G26" s="71"/>
      <c r="H26" s="72">
        <f>H19+H21+H24+H25</f>
        <v>10</v>
      </c>
      <c r="I26" s="72">
        <f>I19+I21+I24+I25</f>
        <v>10</v>
      </c>
      <c r="J26" s="72">
        <f>J19+J21+J24+J25</f>
        <v>10</v>
      </c>
      <c r="K26" s="71"/>
      <c r="L26" s="72">
        <f t="shared" ref="L26:AC26" si="62">L19+L21+L24+L25</f>
        <v>10</v>
      </c>
      <c r="M26" s="72">
        <f t="shared" si="62"/>
        <v>10</v>
      </c>
      <c r="N26" s="72">
        <f t="shared" si="62"/>
        <v>10</v>
      </c>
      <c r="O26" s="72">
        <f t="shared" si="62"/>
        <v>10</v>
      </c>
      <c r="P26" s="72">
        <f t="shared" si="62"/>
        <v>10</v>
      </c>
      <c r="Q26" s="72">
        <f t="shared" si="62"/>
        <v>10</v>
      </c>
      <c r="R26" s="72">
        <f t="shared" si="62"/>
        <v>10</v>
      </c>
      <c r="S26" s="72">
        <f t="shared" si="62"/>
        <v>10</v>
      </c>
      <c r="T26" s="72">
        <f t="shared" si="62"/>
        <v>10</v>
      </c>
      <c r="U26" s="72">
        <f t="shared" si="62"/>
        <v>10</v>
      </c>
      <c r="V26" s="72">
        <f t="shared" si="62"/>
        <v>10</v>
      </c>
      <c r="W26" s="72">
        <f t="shared" si="62"/>
        <v>10</v>
      </c>
      <c r="X26" s="72">
        <f t="shared" si="62"/>
        <v>10</v>
      </c>
      <c r="Y26" s="72">
        <f t="shared" si="62"/>
        <v>10</v>
      </c>
      <c r="Z26" s="72">
        <f t="shared" si="62"/>
        <v>10</v>
      </c>
      <c r="AA26" s="72">
        <f t="shared" si="62"/>
        <v>10</v>
      </c>
      <c r="AB26" s="72">
        <f t="shared" si="62"/>
        <v>10</v>
      </c>
      <c r="AC26" s="72">
        <f t="shared" si="62"/>
        <v>10</v>
      </c>
      <c r="AD26" s="71"/>
      <c r="AE26" s="71"/>
      <c r="AF26" s="72">
        <f t="shared" ref="AF26:AW26" si="63">AF19+AF21+AF24+AF25</f>
        <v>10</v>
      </c>
      <c r="AG26" s="72">
        <f t="shared" si="63"/>
        <v>10</v>
      </c>
      <c r="AH26" s="72">
        <f t="shared" si="63"/>
        <v>10</v>
      </c>
      <c r="AI26" s="72">
        <f t="shared" si="63"/>
        <v>10</v>
      </c>
      <c r="AJ26" s="72">
        <f t="shared" si="63"/>
        <v>10</v>
      </c>
      <c r="AK26" s="72">
        <f t="shared" si="63"/>
        <v>10</v>
      </c>
      <c r="AL26" s="72">
        <f t="shared" si="63"/>
        <v>10</v>
      </c>
      <c r="AM26" s="72">
        <f t="shared" si="63"/>
        <v>10</v>
      </c>
      <c r="AN26" s="72">
        <f t="shared" si="63"/>
        <v>10</v>
      </c>
      <c r="AO26" s="72">
        <f t="shared" si="63"/>
        <v>10</v>
      </c>
      <c r="AP26" s="72">
        <f t="shared" si="63"/>
        <v>10</v>
      </c>
      <c r="AQ26" s="72">
        <f t="shared" si="63"/>
        <v>10</v>
      </c>
      <c r="AR26" s="72">
        <f t="shared" si="63"/>
        <v>10</v>
      </c>
      <c r="AS26" s="72">
        <f t="shared" si="63"/>
        <v>10</v>
      </c>
      <c r="AT26" s="72">
        <f t="shared" si="63"/>
        <v>10</v>
      </c>
      <c r="AU26" s="72">
        <f t="shared" si="63"/>
        <v>10</v>
      </c>
      <c r="AV26" s="72">
        <f t="shared" si="63"/>
        <v>10</v>
      </c>
      <c r="AW26" s="72">
        <f t="shared" si="63"/>
        <v>10</v>
      </c>
    </row>
    <row r="27" spans="1:49" s="16" customFormat="1" x14ac:dyDescent="0.25">
      <c r="A27" s="39"/>
      <c r="B27" s="40"/>
      <c r="F27" s="40"/>
      <c r="H27" s="40"/>
      <c r="I27" s="40"/>
      <c r="J27" s="40"/>
      <c r="L27" s="40"/>
      <c r="M27" s="40"/>
      <c r="N27" s="40"/>
      <c r="O27" s="40"/>
      <c r="P27" s="40"/>
      <c r="Q27" s="40"/>
      <c r="R27" s="40"/>
      <c r="S27" s="40"/>
      <c r="T27" s="40"/>
      <c r="U27" s="40"/>
      <c r="V27" s="40"/>
      <c r="W27" s="40"/>
      <c r="X27" s="40"/>
      <c r="Y27" s="40"/>
      <c r="Z27" s="40"/>
      <c r="AA27" s="40"/>
      <c r="AB27" s="40"/>
      <c r="AC27" s="40"/>
      <c r="AF27" s="40"/>
      <c r="AG27" s="40"/>
      <c r="AH27" s="40"/>
      <c r="AI27" s="40"/>
      <c r="AJ27" s="40"/>
      <c r="AK27" s="40"/>
      <c r="AL27" s="40"/>
      <c r="AM27" s="40"/>
      <c r="AN27" s="40"/>
      <c r="AO27" s="40"/>
      <c r="AP27" s="40"/>
      <c r="AQ27" s="40"/>
      <c r="AR27" s="40"/>
      <c r="AS27" s="40"/>
      <c r="AT27" s="40"/>
      <c r="AU27" s="40"/>
      <c r="AV27" s="40"/>
      <c r="AW27" s="40"/>
    </row>
    <row r="28" spans="1:49" s="76" customFormat="1" x14ac:dyDescent="0.25">
      <c r="A28" s="74" t="b">
        <v>0</v>
      </c>
      <c r="B28" s="75"/>
      <c r="F28" s="75">
        <f>COUNTIF(F8:F17,"FALSE")</f>
        <v>0</v>
      </c>
      <c r="H28" s="75">
        <f>COUNTIF(H8:H17,"FALSE")</f>
        <v>10</v>
      </c>
      <c r="I28" s="75">
        <f>COUNTIF(I8:I17,"FALSE")</f>
        <v>10</v>
      </c>
      <c r="J28" s="75">
        <f>COUNTIF(J8:J17,"FALSE")</f>
        <v>10</v>
      </c>
      <c r="L28" s="75">
        <f t="shared" ref="L28:AC28" si="64">COUNTIF(L8:L17,"FALSE")</f>
        <v>10</v>
      </c>
      <c r="M28" s="75">
        <f t="shared" si="64"/>
        <v>0</v>
      </c>
      <c r="N28" s="75">
        <f t="shared" si="64"/>
        <v>0</v>
      </c>
      <c r="O28" s="75">
        <f t="shared" si="64"/>
        <v>0</v>
      </c>
      <c r="P28" s="75">
        <f t="shared" si="64"/>
        <v>0</v>
      </c>
      <c r="Q28" s="75">
        <f t="shared" si="64"/>
        <v>0</v>
      </c>
      <c r="R28" s="75">
        <f t="shared" si="64"/>
        <v>0</v>
      </c>
      <c r="S28" s="75">
        <f t="shared" si="64"/>
        <v>0</v>
      </c>
      <c r="T28" s="75">
        <f t="shared" si="64"/>
        <v>10</v>
      </c>
      <c r="U28" s="75">
        <f t="shared" si="64"/>
        <v>10</v>
      </c>
      <c r="V28" s="75">
        <f t="shared" si="64"/>
        <v>10</v>
      </c>
      <c r="W28" s="75">
        <f t="shared" si="64"/>
        <v>10</v>
      </c>
      <c r="X28" s="75">
        <f t="shared" si="64"/>
        <v>10</v>
      </c>
      <c r="Y28" s="75">
        <f t="shared" si="64"/>
        <v>10</v>
      </c>
      <c r="Z28" s="75">
        <f t="shared" si="64"/>
        <v>10</v>
      </c>
      <c r="AA28" s="75">
        <f t="shared" si="64"/>
        <v>10</v>
      </c>
      <c r="AB28" s="75">
        <f t="shared" si="64"/>
        <v>10</v>
      </c>
      <c r="AC28" s="75">
        <f t="shared" si="64"/>
        <v>0</v>
      </c>
      <c r="AF28" s="75">
        <f t="shared" ref="AF28:AW28" si="65">COUNTIF(AF8:AF17,"FALSE")</f>
        <v>10</v>
      </c>
      <c r="AG28" s="75">
        <f t="shared" si="65"/>
        <v>0</v>
      </c>
      <c r="AH28" s="75">
        <f t="shared" si="65"/>
        <v>0</v>
      </c>
      <c r="AI28" s="75">
        <f t="shared" si="65"/>
        <v>0</v>
      </c>
      <c r="AJ28" s="75">
        <f t="shared" si="65"/>
        <v>10</v>
      </c>
      <c r="AK28" s="75">
        <f t="shared" si="65"/>
        <v>0</v>
      </c>
      <c r="AL28" s="75">
        <f t="shared" si="65"/>
        <v>10</v>
      </c>
      <c r="AM28" s="75">
        <f t="shared" si="65"/>
        <v>10</v>
      </c>
      <c r="AN28" s="75">
        <f t="shared" si="65"/>
        <v>10</v>
      </c>
      <c r="AO28" s="75">
        <f t="shared" si="65"/>
        <v>0</v>
      </c>
      <c r="AP28" s="75">
        <f t="shared" si="65"/>
        <v>0</v>
      </c>
      <c r="AQ28" s="75">
        <f t="shared" si="65"/>
        <v>0</v>
      </c>
      <c r="AR28" s="75">
        <f t="shared" si="65"/>
        <v>10</v>
      </c>
      <c r="AS28" s="75">
        <f t="shared" si="65"/>
        <v>10</v>
      </c>
      <c r="AT28" s="75">
        <f t="shared" si="65"/>
        <v>10</v>
      </c>
      <c r="AU28" s="75">
        <f t="shared" si="65"/>
        <v>10</v>
      </c>
      <c r="AV28" s="75">
        <f t="shared" si="65"/>
        <v>10</v>
      </c>
      <c r="AW28" s="75">
        <f t="shared" si="65"/>
        <v>10</v>
      </c>
    </row>
    <row r="29" spans="1:49" s="76" customFormat="1" x14ac:dyDescent="0.25">
      <c r="A29" s="76" t="s">
        <v>42</v>
      </c>
      <c r="F29" s="75">
        <f>COUNTIF(F8:F17,"")</f>
        <v>10</v>
      </c>
      <c r="H29" s="75">
        <f>COUNTIF(H8:H17,"")</f>
        <v>0</v>
      </c>
      <c r="I29" s="75">
        <f>COUNTIF(I8:I17,"")</f>
        <v>0</v>
      </c>
      <c r="J29" s="75">
        <f>COUNTIF(J8:J17,"")</f>
        <v>0</v>
      </c>
      <c r="L29" s="75">
        <f t="shared" ref="L29:AC29" si="66">COUNTIF(L8:L17,"")</f>
        <v>0</v>
      </c>
      <c r="M29" s="75">
        <f t="shared" si="66"/>
        <v>10</v>
      </c>
      <c r="N29" s="75">
        <f t="shared" si="66"/>
        <v>10</v>
      </c>
      <c r="O29" s="75">
        <f t="shared" si="66"/>
        <v>10</v>
      </c>
      <c r="P29" s="75">
        <f t="shared" si="66"/>
        <v>10</v>
      </c>
      <c r="Q29" s="75">
        <f t="shared" si="66"/>
        <v>10</v>
      </c>
      <c r="R29" s="75">
        <f t="shared" si="66"/>
        <v>10</v>
      </c>
      <c r="S29" s="75">
        <f t="shared" si="66"/>
        <v>10</v>
      </c>
      <c r="T29" s="75">
        <f t="shared" si="66"/>
        <v>0</v>
      </c>
      <c r="U29" s="75">
        <f t="shared" si="66"/>
        <v>0</v>
      </c>
      <c r="V29" s="75">
        <f t="shared" si="66"/>
        <v>0</v>
      </c>
      <c r="W29" s="75">
        <f t="shared" si="66"/>
        <v>0</v>
      </c>
      <c r="X29" s="75">
        <f t="shared" si="66"/>
        <v>0</v>
      </c>
      <c r="Y29" s="75">
        <f t="shared" si="66"/>
        <v>0</v>
      </c>
      <c r="Z29" s="75">
        <f t="shared" si="66"/>
        <v>0</v>
      </c>
      <c r="AA29" s="75">
        <f t="shared" si="66"/>
        <v>0</v>
      </c>
      <c r="AB29" s="75">
        <f t="shared" si="66"/>
        <v>0</v>
      </c>
      <c r="AC29" s="75">
        <f t="shared" si="66"/>
        <v>10</v>
      </c>
      <c r="AF29" s="75">
        <f t="shared" ref="AF29:AW29" si="67">COUNTIF(AF8:AF17,"")</f>
        <v>0</v>
      </c>
      <c r="AG29" s="75">
        <f t="shared" si="67"/>
        <v>10</v>
      </c>
      <c r="AH29" s="75">
        <f t="shared" si="67"/>
        <v>10</v>
      </c>
      <c r="AI29" s="75">
        <f t="shared" si="67"/>
        <v>10</v>
      </c>
      <c r="AJ29" s="75">
        <f t="shared" si="67"/>
        <v>0</v>
      </c>
      <c r="AK29" s="75">
        <f t="shared" si="67"/>
        <v>10</v>
      </c>
      <c r="AL29" s="75">
        <f t="shared" si="67"/>
        <v>0</v>
      </c>
      <c r="AM29" s="75">
        <f t="shared" si="67"/>
        <v>0</v>
      </c>
      <c r="AN29" s="75">
        <f t="shared" si="67"/>
        <v>0</v>
      </c>
      <c r="AO29" s="75">
        <f t="shared" si="67"/>
        <v>10</v>
      </c>
      <c r="AP29" s="75">
        <f t="shared" si="67"/>
        <v>10</v>
      </c>
      <c r="AQ29" s="75">
        <f t="shared" si="67"/>
        <v>10</v>
      </c>
      <c r="AR29" s="75">
        <f t="shared" si="67"/>
        <v>0</v>
      </c>
      <c r="AS29" s="75">
        <f t="shared" si="67"/>
        <v>0</v>
      </c>
      <c r="AT29" s="75">
        <f t="shared" si="67"/>
        <v>0</v>
      </c>
      <c r="AU29" s="75">
        <f t="shared" si="67"/>
        <v>0</v>
      </c>
      <c r="AV29" s="75">
        <f t="shared" si="67"/>
        <v>0</v>
      </c>
      <c r="AW29" s="75">
        <f t="shared" si="67"/>
        <v>0</v>
      </c>
    </row>
    <row r="30" spans="1:49" s="76" customFormat="1" x14ac:dyDescent="0.25">
      <c r="A30" s="77" t="s">
        <v>56</v>
      </c>
      <c r="B30" s="78"/>
      <c r="F30" s="75" t="str">
        <f>IF(F24=F26,"No data", IF(F25=F26,"NA", IF(F24+F25=F26,"NA", F20)))</f>
        <v>No data</v>
      </c>
      <c r="H30" s="75" t="str">
        <f>IF(H24=H26,"No data", IF(H25=H26,"NA", IF(H24+H25=H26,"NA", H20)))</f>
        <v>No data</v>
      </c>
      <c r="I30" s="75" t="str">
        <f>IF(I24=I26,"No data", IF(I25=I26,"NA", IF(I24+I25=I26,"NA", I20)))</f>
        <v>No data</v>
      </c>
      <c r="J30" s="75" t="str">
        <f>IF(J24=J26,"No data", IF(J25=J26,"NA", IF(J24+J25=J26,"NA", J20)))</f>
        <v>No data</v>
      </c>
      <c r="L30" s="75" t="str">
        <f t="shared" ref="L30:AC30" si="68">IF(L24=L26,"No data", IF(L25=L26,"NA", IF(L24+L25=L26,"NA", L20)))</f>
        <v>No data</v>
      </c>
      <c r="M30" s="75" t="str">
        <f t="shared" si="68"/>
        <v>No data</v>
      </c>
      <c r="N30" s="75" t="str">
        <f t="shared" si="68"/>
        <v>No data</v>
      </c>
      <c r="O30" s="75" t="str">
        <f t="shared" si="68"/>
        <v>No data</v>
      </c>
      <c r="P30" s="75" t="str">
        <f t="shared" si="68"/>
        <v>No data</v>
      </c>
      <c r="Q30" s="75" t="str">
        <f t="shared" si="68"/>
        <v>No data</v>
      </c>
      <c r="R30" s="75" t="str">
        <f t="shared" si="68"/>
        <v>No data</v>
      </c>
      <c r="S30" s="75" t="str">
        <f t="shared" si="68"/>
        <v>No data</v>
      </c>
      <c r="T30" s="75" t="str">
        <f t="shared" si="68"/>
        <v>No data</v>
      </c>
      <c r="U30" s="75" t="str">
        <f t="shared" si="68"/>
        <v>No data</v>
      </c>
      <c r="V30" s="75" t="str">
        <f t="shared" si="68"/>
        <v>No data</v>
      </c>
      <c r="W30" s="75" t="str">
        <f t="shared" si="68"/>
        <v>No data</v>
      </c>
      <c r="X30" s="75" t="str">
        <f t="shared" si="68"/>
        <v>No data</v>
      </c>
      <c r="Y30" s="75" t="str">
        <f t="shared" si="68"/>
        <v>No data</v>
      </c>
      <c r="Z30" s="75" t="str">
        <f t="shared" si="68"/>
        <v>No data</v>
      </c>
      <c r="AA30" s="75" t="str">
        <f t="shared" si="68"/>
        <v>No data</v>
      </c>
      <c r="AB30" s="75" t="str">
        <f t="shared" si="68"/>
        <v>No data</v>
      </c>
      <c r="AC30" s="75" t="str">
        <f t="shared" si="68"/>
        <v>No data</v>
      </c>
      <c r="AF30" s="75" t="str">
        <f t="shared" ref="AF30:AS30" si="69">IF(AF24=AF26,"No data", IF(AF25=AF26,"NA", IF(AF24+AF25=AF26,"NA", AF20)))</f>
        <v>No data</v>
      </c>
      <c r="AG30" s="75" t="str">
        <f t="shared" si="69"/>
        <v>No data</v>
      </c>
      <c r="AH30" s="75" t="str">
        <f t="shared" si="69"/>
        <v>No data</v>
      </c>
      <c r="AI30" s="75" t="str">
        <f t="shared" si="69"/>
        <v>No data</v>
      </c>
      <c r="AJ30" s="75" t="str">
        <f t="shared" si="69"/>
        <v>No data</v>
      </c>
      <c r="AK30" s="75" t="str">
        <f t="shared" si="69"/>
        <v>No data</v>
      </c>
      <c r="AL30" s="75" t="str">
        <f t="shared" si="69"/>
        <v>No data</v>
      </c>
      <c r="AM30" s="75" t="str">
        <f t="shared" si="69"/>
        <v>No data</v>
      </c>
      <c r="AN30" s="75" t="str">
        <f t="shared" si="69"/>
        <v>No data</v>
      </c>
      <c r="AO30" s="75" t="str">
        <f t="shared" si="69"/>
        <v>No data</v>
      </c>
      <c r="AP30" s="75" t="str">
        <f t="shared" si="69"/>
        <v>No data</v>
      </c>
      <c r="AQ30" s="75" t="str">
        <f t="shared" si="69"/>
        <v>No data</v>
      </c>
      <c r="AR30" s="75" t="str">
        <f t="shared" si="69"/>
        <v>No data</v>
      </c>
      <c r="AS30" s="75" t="str">
        <f t="shared" si="69"/>
        <v>No data</v>
      </c>
      <c r="AT30" s="75" t="str">
        <f>IF(AT24=AT26,"No data", IF(AT25=AT26,"NA", IF(AT24+AT25=AT26,"NA", AT22)))</f>
        <v>No data</v>
      </c>
      <c r="AU30" s="75" t="str">
        <f>IF(AU24=AU26,"No data", IF(AU25=AU26,"NA", IF(AU24+AU25=AU26,"NA", AU20)))</f>
        <v>No data</v>
      </c>
      <c r="AV30" s="75" t="str">
        <f>IF(AV24=AV26,"No data", IF(AV25=AV26,"NA", IF(AV24+AV25=AV26,"NA", AV20)))</f>
        <v>No data</v>
      </c>
      <c r="AW30" s="75" t="str">
        <f>IF(AW24=AW26,"No data", IF(AW25=AW26,"NA", IF(AW24+AW25=AW26,"NA", AW20)))</f>
        <v>No data</v>
      </c>
    </row>
    <row r="31" spans="1:49" s="16" customFormat="1" x14ac:dyDescent="0.25">
      <c r="A31" s="41"/>
      <c r="B31" s="41"/>
      <c r="F31" s="48"/>
    </row>
  </sheetData>
  <mergeCells count="10">
    <mergeCell ref="AL6:AN6"/>
    <mergeCell ref="AL5:AN5"/>
    <mergeCell ref="AK3:AP3"/>
    <mergeCell ref="AQ3:AW3"/>
    <mergeCell ref="A6:A7"/>
    <mergeCell ref="B3:C3"/>
    <mergeCell ref="D3:R3"/>
    <mergeCell ref="T5:Z5"/>
    <mergeCell ref="T6:Z6"/>
    <mergeCell ref="S3:AJ3"/>
  </mergeCells>
  <conditionalFormatting sqref="F8:F17">
    <cfRule type="containsText" dxfId="22" priority="17" operator="containsText" text="No">
      <formula>NOT(ISERROR(SEARCH("No",F8)))</formula>
    </cfRule>
  </conditionalFormatting>
  <conditionalFormatting sqref="H8:J17">
    <cfRule type="containsText" dxfId="21" priority="16" operator="containsText" text="No">
      <formula>NOT(ISERROR(SEARCH("No",H8)))</formula>
    </cfRule>
  </conditionalFormatting>
  <conditionalFormatting sqref="L8:N17">
    <cfRule type="containsText" dxfId="20" priority="15" operator="containsText" text="No">
      <formula>NOT(ISERROR(SEARCH("No",L8)))</formula>
    </cfRule>
  </conditionalFormatting>
  <conditionalFormatting sqref="O8:R17">
    <cfRule type="containsText" dxfId="19" priority="14" operator="containsText" text="No">
      <formula>NOT(ISERROR(SEARCH("No",O8)))</formula>
    </cfRule>
  </conditionalFormatting>
  <conditionalFormatting sqref="S8:S17">
    <cfRule type="containsText" dxfId="18" priority="13" operator="containsText" text="No">
      <formula>NOT(ISERROR(SEARCH("No",S8)))</formula>
    </cfRule>
  </conditionalFormatting>
  <conditionalFormatting sqref="AA8:AB17">
    <cfRule type="containsText" dxfId="17" priority="12" operator="containsText" text="No">
      <formula>NOT(ISERROR(SEARCH("No",AA8)))</formula>
    </cfRule>
  </conditionalFormatting>
  <conditionalFormatting sqref="AC8:AC17">
    <cfRule type="containsText" dxfId="16" priority="11" operator="containsText" text="No">
      <formula>NOT(ISERROR(SEARCH("No",AC8)))</formula>
    </cfRule>
  </conditionalFormatting>
  <conditionalFormatting sqref="AF8:AG17">
    <cfRule type="containsText" dxfId="15" priority="10" operator="containsText" text="No">
      <formula>NOT(ISERROR(SEARCH("No",AF8)))</formula>
    </cfRule>
  </conditionalFormatting>
  <conditionalFormatting sqref="AH8:AJ17">
    <cfRule type="containsText" dxfId="14" priority="9" operator="containsText" text="No">
      <formula>NOT(ISERROR(SEARCH("No",AH8)))</formula>
    </cfRule>
  </conditionalFormatting>
  <conditionalFormatting sqref="AK8:AN17">
    <cfRule type="containsText" dxfId="13" priority="8" operator="containsText" text="No">
      <formula>NOT(ISERROR(SEARCH("No",AK8)))</formula>
    </cfRule>
  </conditionalFormatting>
  <conditionalFormatting sqref="AO8:AP17">
    <cfRule type="containsText" dxfId="12" priority="7" operator="containsText" text="No">
      <formula>NOT(ISERROR(SEARCH("No",AO8)))</formula>
    </cfRule>
  </conditionalFormatting>
  <conditionalFormatting sqref="AR8:AS17">
    <cfRule type="containsText" dxfId="11" priority="6" operator="containsText" text="No">
      <formula>NOT(ISERROR(SEARCH("No",AR8)))</formula>
    </cfRule>
  </conditionalFormatting>
  <conditionalFormatting sqref="AT8:AT17">
    <cfRule type="containsText" dxfId="10" priority="5" operator="containsText" text="Yes">
      <formula>NOT(ISERROR(SEARCH("Yes",AT8)))</formula>
    </cfRule>
  </conditionalFormatting>
  <conditionalFormatting sqref="AU8:AU17">
    <cfRule type="containsText" dxfId="9" priority="4" operator="containsText" text="No">
      <formula>NOT(ISERROR(SEARCH("No",AU8)))</formula>
    </cfRule>
  </conditionalFormatting>
  <conditionalFormatting sqref="AW8:AW17">
    <cfRule type="containsText" dxfId="8" priority="2" operator="containsText" text="No">
      <formula>NOT(ISERROR(SEARCH("No",AW8)))</formula>
    </cfRule>
  </conditionalFormatting>
  <conditionalFormatting sqref="T8:Z17">
    <cfRule type="containsText" dxfId="1" priority="1" operator="containsText" text="No">
      <formula>NOT(ISERROR(SEARCH("No",T8)))</formula>
    </cfRule>
  </conditionalFormatting>
  <dataValidations count="9">
    <dataValidation type="list" allowBlank="1" showInputMessage="1" showErrorMessage="1" sqref="C8:C17">
      <formula1>Answer1</formula1>
    </dataValidation>
    <dataValidation type="date" allowBlank="1" showInputMessage="1" showErrorMessage="1" sqref="D8:D17">
      <formula1>36526</formula1>
      <formula2>55153</formula2>
    </dataValidation>
    <dataValidation type="time" allowBlank="1" showInputMessage="1" showErrorMessage="1" sqref="E8:E17">
      <formula1>0</formula1>
      <formula2>0.999305555555556</formula2>
    </dataValidation>
    <dataValidation type="list" allowBlank="1" showInputMessage="1" showErrorMessage="1" sqref="G8:G17">
      <formula1>Answer2</formula1>
    </dataValidation>
    <dataValidation type="list" allowBlank="1" showInputMessage="1" showErrorMessage="1" sqref="AJ8:AJ17 AL8:AN17 H8:J17 AR8:AW17 AF8:AF17 L8:L17 T8:AB17">
      <formula1>Answer3</formula1>
    </dataValidation>
    <dataValidation type="list" allowBlank="1" showInputMessage="1" showErrorMessage="1" sqref="K8:K17">
      <formula1>Answer4</formula1>
    </dataValidation>
    <dataValidation type="list" allowBlank="1" showInputMessage="1" showErrorMessage="1" sqref="AD8:AD17">
      <formula1>Answer6</formula1>
    </dataValidation>
    <dataValidation type="list" allowBlank="1" showInputMessage="1" showErrorMessage="1" sqref="AE8:AE17">
      <formula1>Answer7</formula1>
    </dataValidation>
    <dataValidation type="list" allowBlank="1" showInputMessage="1" showErrorMessage="1" sqref="F8:F17 M8:S17 AC8:AC17 AG8:AI17 AK8:AK17 AO8:AQ17">
      <formula1>Answer5</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workbookViewId="0">
      <selection activeCell="I2" sqref="I2"/>
    </sheetView>
  </sheetViews>
  <sheetFormatPr defaultRowHeight="15" x14ac:dyDescent="0.25"/>
  <sheetData>
    <row r="1" spans="1:13" x14ac:dyDescent="0.25">
      <c r="A1" t="s">
        <v>20</v>
      </c>
      <c r="C1" t="s">
        <v>21</v>
      </c>
      <c r="E1" t="s">
        <v>25</v>
      </c>
      <c r="G1" t="s">
        <v>27</v>
      </c>
      <c r="I1" t="s">
        <v>30</v>
      </c>
      <c r="K1" t="s">
        <v>31</v>
      </c>
      <c r="M1" t="s">
        <v>32</v>
      </c>
    </row>
    <row r="2" spans="1:13" x14ac:dyDescent="0.25">
      <c r="A2" t="s">
        <v>68</v>
      </c>
      <c r="C2" t="s">
        <v>26</v>
      </c>
      <c r="E2" t="s">
        <v>22</v>
      </c>
      <c r="G2" t="s">
        <v>85</v>
      </c>
      <c r="I2" t="s">
        <v>22</v>
      </c>
      <c r="K2" t="s">
        <v>50</v>
      </c>
      <c r="M2" t="s">
        <v>33</v>
      </c>
    </row>
    <row r="3" spans="1:13" x14ac:dyDescent="0.25">
      <c r="A3" t="s">
        <v>69</v>
      </c>
      <c r="C3" t="s">
        <v>76</v>
      </c>
      <c r="E3" t="s">
        <v>23</v>
      </c>
      <c r="G3" t="s">
        <v>86</v>
      </c>
      <c r="I3" t="s">
        <v>23</v>
      </c>
      <c r="K3" t="s">
        <v>51</v>
      </c>
      <c r="M3" t="s">
        <v>36</v>
      </c>
    </row>
    <row r="4" spans="1:13" x14ac:dyDescent="0.25">
      <c r="C4" t="s">
        <v>75</v>
      </c>
      <c r="E4" t="s">
        <v>44</v>
      </c>
      <c r="G4" t="s">
        <v>87</v>
      </c>
      <c r="K4" t="s">
        <v>52</v>
      </c>
      <c r="M4" t="s">
        <v>37</v>
      </c>
    </row>
    <row r="5" spans="1:13" x14ac:dyDescent="0.25">
      <c r="G5" t="s">
        <v>28</v>
      </c>
      <c r="K5" t="s">
        <v>26</v>
      </c>
      <c r="M5" t="s">
        <v>116</v>
      </c>
    </row>
    <row r="6" spans="1:13" x14ac:dyDescent="0.25">
      <c r="M6" t="s">
        <v>117</v>
      </c>
    </row>
    <row r="7" spans="1:13" x14ac:dyDescent="0.25">
      <c r="M7" t="s">
        <v>118</v>
      </c>
    </row>
    <row r="8" spans="1:13" x14ac:dyDescent="0.25">
      <c r="M8" t="s">
        <v>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workbookViewId="0">
      <selection sqref="A1:B1"/>
    </sheetView>
  </sheetViews>
  <sheetFormatPr defaultRowHeight="15" x14ac:dyDescent="0.25"/>
  <cols>
    <col min="1" max="1" width="5.140625" style="49" customWidth="1"/>
    <col min="2" max="2" width="135" style="49" customWidth="1"/>
    <col min="3" max="16384" width="9.140625" style="49"/>
  </cols>
  <sheetData>
    <row r="1" spans="1:2" ht="18.75" x14ac:dyDescent="0.3">
      <c r="A1" s="92" t="s">
        <v>34</v>
      </c>
      <c r="B1" s="92"/>
    </row>
    <row r="2" spans="1:2" ht="60" customHeight="1" x14ac:dyDescent="0.25">
      <c r="A2" s="50">
        <v>2</v>
      </c>
      <c r="B2" s="51" t="s">
        <v>150</v>
      </c>
    </row>
    <row r="3" spans="1:2" ht="60" customHeight="1" x14ac:dyDescent="0.25">
      <c r="A3" s="50">
        <v>3</v>
      </c>
      <c r="B3" s="51" t="s">
        <v>149</v>
      </c>
    </row>
    <row r="4" spans="1:2" ht="60" customHeight="1" x14ac:dyDescent="0.25">
      <c r="A4" s="50">
        <v>4</v>
      </c>
      <c r="B4" s="52" t="s">
        <v>148</v>
      </c>
    </row>
    <row r="5" spans="1:2" ht="60" customHeight="1" x14ac:dyDescent="0.25">
      <c r="A5" s="50">
        <v>6</v>
      </c>
      <c r="B5" s="51" t="s">
        <v>151</v>
      </c>
    </row>
    <row r="6" spans="1:2" ht="45" customHeight="1" x14ac:dyDescent="0.25">
      <c r="A6" s="50">
        <v>8</v>
      </c>
      <c r="B6" s="51" t="s">
        <v>152</v>
      </c>
    </row>
    <row r="7" spans="1:2" ht="45" customHeight="1" x14ac:dyDescent="0.25">
      <c r="A7" s="50">
        <v>9</v>
      </c>
      <c r="B7" s="51" t="s">
        <v>153</v>
      </c>
    </row>
    <row r="8" spans="1:2" ht="45" customHeight="1" x14ac:dyDescent="0.25">
      <c r="A8" s="50">
        <v>10</v>
      </c>
      <c r="B8" s="51" t="s">
        <v>154</v>
      </c>
    </row>
    <row r="9" spans="1:2" ht="30" customHeight="1" x14ac:dyDescent="0.25">
      <c r="A9" s="50">
        <v>12</v>
      </c>
      <c r="B9" s="50" t="s">
        <v>155</v>
      </c>
    </row>
    <row r="10" spans="1:2" ht="30" customHeight="1" x14ac:dyDescent="0.25">
      <c r="A10" s="50">
        <v>14</v>
      </c>
      <c r="B10" s="51" t="s">
        <v>156</v>
      </c>
    </row>
    <row r="11" spans="1:2" ht="60" customHeight="1" x14ac:dyDescent="0.25">
      <c r="A11" s="50">
        <v>15</v>
      </c>
      <c r="B11" s="51" t="s">
        <v>157</v>
      </c>
    </row>
    <row r="12" spans="1:2" ht="30" customHeight="1" x14ac:dyDescent="0.25">
      <c r="A12" s="50">
        <v>17</v>
      </c>
      <c r="B12" s="51" t="s">
        <v>158</v>
      </c>
    </row>
    <row r="13" spans="1:2" ht="45" customHeight="1" x14ac:dyDescent="0.25">
      <c r="A13" s="50">
        <v>18</v>
      </c>
      <c r="B13" s="51" t="s">
        <v>159</v>
      </c>
    </row>
    <row r="14" spans="1:2" ht="45" customHeight="1" x14ac:dyDescent="0.25">
      <c r="A14" s="50">
        <v>19</v>
      </c>
      <c r="B14" s="51" t="s">
        <v>160</v>
      </c>
    </row>
    <row r="15" spans="1:2" ht="75" customHeight="1" x14ac:dyDescent="0.25">
      <c r="A15" s="50">
        <v>20</v>
      </c>
      <c r="B15" s="51" t="s">
        <v>161</v>
      </c>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B19" sqref="B19"/>
    </sheetView>
  </sheetViews>
  <sheetFormatPr defaultRowHeight="15" x14ac:dyDescent="0.25"/>
  <cols>
    <col min="1" max="1" width="29.140625" style="2" bestFit="1" customWidth="1"/>
    <col min="2" max="2" width="100.5703125" style="2" customWidth="1"/>
    <col min="3" max="16384" width="9.140625" style="2"/>
  </cols>
  <sheetData>
    <row r="1" spans="1:2" x14ac:dyDescent="0.25">
      <c r="A1" s="94" t="s">
        <v>167</v>
      </c>
      <c r="B1" s="94"/>
    </row>
    <row r="3" spans="1:2" x14ac:dyDescent="0.25">
      <c r="A3" s="93" t="s">
        <v>74</v>
      </c>
      <c r="B3" s="93"/>
    </row>
    <row r="4" spans="1:2" x14ac:dyDescent="0.25">
      <c r="A4" s="24" t="s">
        <v>26</v>
      </c>
      <c r="B4" s="24" t="s">
        <v>77</v>
      </c>
    </row>
    <row r="5" spans="1:2" x14ac:dyDescent="0.25">
      <c r="A5" s="24" t="s">
        <v>76</v>
      </c>
      <c r="B5" s="24" t="s">
        <v>78</v>
      </c>
    </row>
    <row r="6" spans="1:2" ht="30" x14ac:dyDescent="0.25">
      <c r="A6" s="24" t="s">
        <v>75</v>
      </c>
      <c r="B6" s="24" t="s">
        <v>79</v>
      </c>
    </row>
    <row r="9" spans="1:2" x14ac:dyDescent="0.25">
      <c r="A9" s="93" t="s">
        <v>110</v>
      </c>
      <c r="B9" s="93"/>
    </row>
    <row r="10" spans="1:2" x14ac:dyDescent="0.25">
      <c r="A10" s="24" t="s">
        <v>50</v>
      </c>
      <c r="B10" s="24" t="s">
        <v>111</v>
      </c>
    </row>
    <row r="11" spans="1:2" ht="30" x14ac:dyDescent="0.25">
      <c r="A11" s="24" t="s">
        <v>51</v>
      </c>
      <c r="B11" s="24" t="s">
        <v>112</v>
      </c>
    </row>
    <row r="12" spans="1:2" ht="30" x14ac:dyDescent="0.25">
      <c r="A12" s="24" t="s">
        <v>52</v>
      </c>
      <c r="B12" s="24" t="s">
        <v>113</v>
      </c>
    </row>
    <row r="13" spans="1:2" x14ac:dyDescent="0.25">
      <c r="A13" s="24" t="s">
        <v>26</v>
      </c>
      <c r="B13" s="24" t="s">
        <v>114</v>
      </c>
    </row>
    <row r="16" spans="1:2" x14ac:dyDescent="0.25">
      <c r="A16" s="93" t="s">
        <v>119</v>
      </c>
      <c r="B16" s="93"/>
    </row>
    <row r="17" spans="1:2" x14ac:dyDescent="0.25">
      <c r="A17" s="24" t="s">
        <v>33</v>
      </c>
      <c r="B17" s="24"/>
    </row>
    <row r="18" spans="1:2" x14ac:dyDescent="0.25">
      <c r="A18" s="24" t="s">
        <v>36</v>
      </c>
      <c r="B18" s="24"/>
    </row>
    <row r="19" spans="1:2" x14ac:dyDescent="0.25">
      <c r="A19" s="24" t="s">
        <v>37</v>
      </c>
      <c r="B19" s="24"/>
    </row>
    <row r="20" spans="1:2" x14ac:dyDescent="0.25">
      <c r="A20" s="24" t="s">
        <v>116</v>
      </c>
      <c r="B20" s="24" t="s">
        <v>121</v>
      </c>
    </row>
    <row r="21" spans="1:2" x14ac:dyDescent="0.25">
      <c r="A21" s="24" t="s">
        <v>117</v>
      </c>
      <c r="B21" s="24" t="s">
        <v>120</v>
      </c>
    </row>
    <row r="22" spans="1:2" x14ac:dyDescent="0.25">
      <c r="A22" s="24" t="s">
        <v>118</v>
      </c>
      <c r="B22" s="24" t="s">
        <v>122</v>
      </c>
    </row>
    <row r="23" spans="1:2" x14ac:dyDescent="0.25">
      <c r="A23" s="24" t="s">
        <v>28</v>
      </c>
      <c r="B23" s="24"/>
    </row>
  </sheetData>
  <mergeCells count="4">
    <mergeCell ref="A16:B16"/>
    <mergeCell ref="A9:B9"/>
    <mergeCell ref="A3:B3"/>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Introduction</vt:lpstr>
      <vt:lpstr>Instructions</vt:lpstr>
      <vt:lpstr>Audit tool</vt:lpstr>
      <vt:lpstr>Sheet3</vt:lpstr>
      <vt:lpstr>Recommendations</vt:lpstr>
      <vt:lpstr>Definitions</vt:lpstr>
      <vt:lpstr>Answer1</vt:lpstr>
      <vt:lpstr>Answer2</vt:lpstr>
      <vt:lpstr>Answer3</vt:lpstr>
      <vt:lpstr>Answer4</vt:lpstr>
      <vt:lpstr>Answer5</vt:lpstr>
      <vt:lpstr>Answer6</vt:lpstr>
      <vt:lpstr>Answer7</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ralleway</cp:lastModifiedBy>
  <cp:lastPrinted>2014-10-06T10:35:53Z</cp:lastPrinted>
  <dcterms:created xsi:type="dcterms:W3CDTF">2014-09-05T10:59:25Z</dcterms:created>
  <dcterms:modified xsi:type="dcterms:W3CDTF">2014-11-21T14:47:06Z</dcterms:modified>
</cp:coreProperties>
</file>